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4.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worksheets/sheet6.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7.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worksheets/sheet8.xml" ContentType="application/vnd.openxmlformats-officedocument.spreadsheetml.worksheet+xml"/>
  <Override PartName="/xl/chartsheets/sheet11.xml" ContentType="application/vnd.openxmlformats-officedocument.spreadsheetml.chartsheet+xml"/>
  <Override PartName="/xl/drawings/drawing22.xml" ContentType="application/vnd.openxmlformats-officedocument.drawing+xml"/>
  <Override PartName="/xl/worksheets/sheet9.xml" ContentType="application/vnd.openxmlformats-officedocument.spreadsheetml.worksheet+xml"/>
  <Override PartName="/xl/chartsheets/sheet12.xml" ContentType="application/vnd.openxmlformats-officedocument.spreadsheetml.chartsheet+xml"/>
  <Override PartName="/xl/drawings/drawing2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hartsheets/sheet13.xml" ContentType="application/vnd.openxmlformats-officedocument.spreadsheetml.chartsheet+xml"/>
  <Override PartName="/xl/drawings/drawing2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5360" windowHeight="8700" tabRatio="804" activeTab="0"/>
  </bookViews>
  <sheets>
    <sheet name="INDEX" sheetId="1" r:id="rId1"/>
    <sheet name="World Pop" sheetId="2" r:id="rId2"/>
    <sheet name="World Pop (g)" sheetId="3" r:id="rId3"/>
    <sheet name="World Pop Proj" sheetId="4" r:id="rId4"/>
    <sheet name="World Pop Proj (g)" sheetId="5" r:id="rId5"/>
    <sheet name="US Pakistan Pop" sheetId="6" r:id="rId6"/>
    <sheet name="US Pakistan Pop (g)" sheetId="7" r:id="rId7"/>
    <sheet name="Life Expectancy (LFE)" sheetId="8" r:id="rId8"/>
    <sheet name="LFE World (g)" sheetId="9" r:id="rId9"/>
    <sheet name="LFE Africa (g)" sheetId="10" r:id="rId10"/>
    <sheet name="LFE SSA (g)" sheetId="11" r:id="rId11"/>
    <sheet name="LFE Asia (g)" sheetId="12" r:id="rId12"/>
    <sheet name="LFE FS (g)" sheetId="13" r:id="rId13"/>
    <sheet name="GDP Cn In Br" sheetId="14" r:id="rId14"/>
    <sheet name="GDP Cn In Br (g)" sheetId="15" r:id="rId15"/>
    <sheet name="PerCap GDP Cn In Br" sheetId="16" r:id="rId16"/>
    <sheet name="PerCap GDP Cn In Br (g)" sheetId="17" r:id="rId17"/>
    <sheet name="ODA DAC" sheetId="18" r:id="rId18"/>
    <sheet name="ODA DAC (g)" sheetId="19" r:id="rId19"/>
    <sheet name="ODA US" sheetId="20" r:id="rId20"/>
    <sheet name="ODA US (g)" sheetId="21" r:id="rId21"/>
    <sheet name="Education, Fertility" sheetId="22" r:id="rId22"/>
    <sheet name="Fem. Education, Fertility" sheetId="23" r:id="rId23"/>
    <sheet name="Fem. Education, Fertility (g)" sheetId="24" r:id="rId24"/>
    <sheet name="Social Budget" sheetId="25" r:id="rId25"/>
  </sheets>
  <definedNames>
    <definedName name="_xlnm.Print_Area" localSheetId="21">'Education, Fertility'!$A$1:$F$52</definedName>
    <definedName name="_xlnm.Print_Area" localSheetId="22">'Fem. Education, Fertility'!$A$1:$E$221</definedName>
    <definedName name="_xlnm.Print_Area" localSheetId="13">'GDP Cn In Br'!$A$1:$H$50</definedName>
    <definedName name="_xlnm.Print_Area" localSheetId="0">'INDEX'!$A$1:$A$33</definedName>
    <definedName name="_xlnm.Print_Area" localSheetId="7">'Life Expectancy (LFE)'!$A$1:$L$37</definedName>
    <definedName name="_xlnm.Print_Area" localSheetId="17">'ODA DAC'!$A$1:$F$78</definedName>
    <definedName name="_xlnm.Print_Area" localSheetId="19">'ODA US'!$A$1:$F$69</definedName>
    <definedName name="_xlnm.Print_Area" localSheetId="15">'PerCap GDP Cn In Br'!$A$1:$H$50</definedName>
    <definedName name="_xlnm.Print_Area" localSheetId="24">'Social Budget'!$A$1:$D$40</definedName>
    <definedName name="_xlnm.Print_Area" localSheetId="5">'US Pakistan Pop'!$A$1:$J$71</definedName>
    <definedName name="_xlnm.Print_Area" localSheetId="1">'World Pop'!$A$1:$I$71</definedName>
  </definedNames>
  <calcPr fullCalcOnLoad="1"/>
</workbook>
</file>

<file path=xl/sharedStrings.xml><?xml version="1.0" encoding="utf-8"?>
<sst xmlns="http://schemas.openxmlformats.org/spreadsheetml/2006/main" count="598" uniqueCount="346">
  <si>
    <r>
      <t xml:space="preserve">and family planning calculated by Earth Policy Institute, based on United Nations Population Fund (UNFPA), </t>
    </r>
    <r>
      <rPr>
        <i/>
        <sz val="10"/>
        <rFont val="Arial"/>
        <family val="2"/>
      </rPr>
      <t>Flow of Financial Resources for Assisting in the Implementation of the Programme of Action of the International Conference on Population and Development</t>
    </r>
    <r>
      <rPr>
        <sz val="10"/>
        <rFont val="Arial"/>
        <family val="2"/>
      </rPr>
      <t>, report for the U.N. Economic and Social Council Commission on Population and Development (New York: 21 January 2009), and on J. Joseph Speidel, University of California, San Francisco Bixby Center for Global Reproductive Health, discussion with and email to Brigid Fitzgerald Reading, Earth Policy Institute, 8 October 2010, with cost of closing the condom gap estimated from Population Action International,</t>
    </r>
  </si>
  <si>
    <r>
      <t xml:space="preserve">“Why Condoms Count in the Era of HIV/AIDS,” fact sheet (Washington, DC: 2008), and from United Nations Population Fund (UNFPA), </t>
    </r>
    <r>
      <rPr>
        <i/>
        <sz val="10"/>
        <rFont val="Arial"/>
        <family val="2"/>
      </rPr>
      <t>Donor Support for Contraceptives and Condoms for STI/HIV Prevention 2007</t>
    </r>
    <r>
      <rPr>
        <sz val="10"/>
        <rFont val="Arial"/>
        <family val="0"/>
      </rPr>
      <t xml:space="preserve"> (New York: 2008); universal basic health care from Jeffrey D. Sachs and the Commission on Macroeconomics and Health, </t>
    </r>
    <r>
      <rPr>
        <i/>
        <sz val="10"/>
        <rFont val="Arial"/>
        <family val="2"/>
      </rPr>
      <t>Macroeconomics and Health: Investing in Health for Economic Development</t>
    </r>
    <r>
      <rPr>
        <sz val="10"/>
        <rFont val="Arial"/>
        <family val="0"/>
      </rPr>
      <t xml:space="preserve"> (Geneva: World Health Organization, 2001).</t>
    </r>
  </si>
  <si>
    <r>
      <t>* Note: The top 20 failing states, based on data from 2009, are Somalia, Chad, Sudan, Zimbabwe, the Democratic Republic of the Congo, Afghanistan, Iraq, the Central African Republic, Guinea, Pakistan, Haiti, C</t>
    </r>
    <r>
      <rPr>
        <sz val="10"/>
        <rFont val="Arial"/>
        <family val="2"/>
      </rPr>
      <t>ô</t>
    </r>
    <r>
      <rPr>
        <sz val="10"/>
        <rFont val="Arial"/>
        <family val="0"/>
      </rPr>
      <t>te d'Ivoire, Kenya, Nigeria, Yemen, Burma, Ethiopia, East Timor, North Korea, and Niger.</t>
    </r>
  </si>
  <si>
    <t>Total Fertility Rate</t>
  </si>
  <si>
    <t>World Population, 1950-2008</t>
  </si>
  <si>
    <t>Year</t>
  </si>
  <si>
    <t>Population</t>
  </si>
  <si>
    <t>Billions</t>
  </si>
  <si>
    <r>
      <t xml:space="preserve">Source: United Nations Population Division, </t>
    </r>
    <r>
      <rPr>
        <i/>
        <sz val="10"/>
        <rFont val="Arial"/>
        <family val="2"/>
      </rPr>
      <t>World Population Prospects: The 2008 Revision Population Database</t>
    </r>
    <r>
      <rPr>
        <sz val="10"/>
        <rFont val="Arial"/>
        <family val="2"/>
      </rPr>
      <t>, electronic database, at http://esa.un.org/unpp, updated 11 March 2009.</t>
    </r>
  </si>
  <si>
    <t>World Population, 1950-2008, with Projections to 2050</t>
  </si>
  <si>
    <t>Population Projections</t>
  </si>
  <si>
    <t xml:space="preserve">Year </t>
  </si>
  <si>
    <t>Low</t>
  </si>
  <si>
    <t>Medium</t>
  </si>
  <si>
    <t>High</t>
  </si>
  <si>
    <r>
      <t xml:space="preserve">Source: United Nations Population Division, </t>
    </r>
    <r>
      <rPr>
        <i/>
        <sz val="10"/>
        <rFont val="Arial"/>
        <family val="2"/>
      </rPr>
      <t>World Population Prospects: The 2008 Revision Population Database</t>
    </r>
    <r>
      <rPr>
        <sz val="10"/>
        <rFont val="Arial"/>
        <family val="2"/>
      </rPr>
      <t>, electronic database, at esa.un.org/unpp, updated 11 March 2009.</t>
    </r>
  </si>
  <si>
    <t>Period</t>
  </si>
  <si>
    <t>Africa</t>
  </si>
  <si>
    <t>Sub-Saharan Africa</t>
  </si>
  <si>
    <t>Asia</t>
  </si>
  <si>
    <t>Europe</t>
  </si>
  <si>
    <t>Latin America &amp; the Caribbean</t>
  </si>
  <si>
    <t>U.S. &amp; Canada</t>
  </si>
  <si>
    <t>Oceania</t>
  </si>
  <si>
    <t>Top 20 Failing States*</t>
  </si>
  <si>
    <t>World</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</si>
  <si>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</si>
  <si>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</si>
  <si>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</si>
  <si>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</si>
  <si>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</si>
  <si>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</si>
  <si>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</si>
  <si>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</si>
  <si>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</si>
  <si>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</si>
  <si>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</si>
  <si>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</si>
  <si>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</si>
  <si>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</si>
  <si>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</si>
  <si>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</si>
  <si>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</si>
  <si>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</si>
  <si>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</si>
  <si>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</si>
  <si>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</si>
  <si>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t>Somalia</t>
  </si>
  <si>
    <t>Chad</t>
  </si>
  <si>
    <t>Sudan</t>
  </si>
  <si>
    <t>Zimbabwe</t>
  </si>
  <si>
    <t>Afghanistan</t>
  </si>
  <si>
    <t>Iraq</t>
  </si>
  <si>
    <t>Guinea</t>
  </si>
  <si>
    <t>Pakistan</t>
  </si>
  <si>
    <t>Haiti</t>
  </si>
  <si>
    <t>Kenya</t>
  </si>
  <si>
    <t>Nigeria</t>
  </si>
  <si>
    <t>Yemen</t>
  </si>
  <si>
    <t>Ethiopia</t>
  </si>
  <si>
    <t>North Korea</t>
  </si>
  <si>
    <t>Niger</t>
  </si>
  <si>
    <t>China</t>
  </si>
  <si>
    <t>India</t>
  </si>
  <si>
    <t>Billion U.S. Dollars (Current Year)</t>
  </si>
  <si>
    <t>Brazil</t>
  </si>
  <si>
    <t>Official Development Assistance from Development Assistance Committee Members, 1960-2009</t>
  </si>
  <si>
    <t>Total Net ODA</t>
  </si>
  <si>
    <t>Total ODA Grants</t>
  </si>
  <si>
    <t>Debt Forgiveness Grants</t>
  </si>
  <si>
    <t>Notes:</t>
  </si>
  <si>
    <t>1) Total Net ODA refers to total grants (transfers of cash, goods, and services not requiring repayment) and loans/credits provided to recipient countries, minus repayments to donor countries of principal on loans.</t>
  </si>
  <si>
    <t>Note: Total Net ODA refers to total grants (transfers of cash, goods, and services not requiring repayment) and loans/credits provided to recipient countries, minus repayments to donor countries of principal on loans.</t>
  </si>
  <si>
    <t>Plan B Budget: Additional Annual Funding Needed to Reach Basic Social Goals</t>
  </si>
  <si>
    <t>Goal</t>
  </si>
  <si>
    <t>Funding</t>
  </si>
  <si>
    <t>Billion U.S. Dollars</t>
  </si>
  <si>
    <t>Universal primary education</t>
  </si>
  <si>
    <t>Eradication of adult illiteracy</t>
  </si>
  <si>
    <t>School lunch programs</t>
  </si>
  <si>
    <t>Aid to women, infants, and preschool children</t>
  </si>
  <si>
    <t>Reproductive health and family planning</t>
  </si>
  <si>
    <t>Universal basic health care</t>
  </si>
  <si>
    <t>Total</t>
  </si>
  <si>
    <t>United States</t>
  </si>
  <si>
    <t>Millions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</si>
  <si>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</si>
  <si>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</si>
  <si>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2009). For more information and a free download of the book, see Earth Policy Institute on-line at www.earth-policy.org.</t>
    </r>
  </si>
  <si>
    <t>2) The Development Assistance Committee (DAC) is a group of twenty-three
major bilateral donors: the EU-15, plus Australia, Canada, Japan, New
Zealand, Norway, Switzerland, the United States, and the European Commission.</t>
  </si>
  <si>
    <t>Percent</t>
  </si>
  <si>
    <t>Japan</t>
  </si>
  <si>
    <t>Spain</t>
  </si>
  <si>
    <t>Iran</t>
  </si>
  <si>
    <t>United Kingdom</t>
  </si>
  <si>
    <t>Sri Lanka</t>
  </si>
  <si>
    <t>New Zealand</t>
  </si>
  <si>
    <t>Djibouti</t>
  </si>
  <si>
    <t>Congo</t>
  </si>
  <si>
    <t>Mali</t>
  </si>
  <si>
    <t>Burkina Faso</t>
  </si>
  <si>
    <t>Senegal</t>
  </si>
  <si>
    <t>Female Education, Literacy, and Total Fertility Rates, Latest Year</t>
  </si>
  <si>
    <t>Country</t>
  </si>
  <si>
    <t>Female Primary Enrollment</t>
  </si>
  <si>
    <t>Female Secondary Enrollment</t>
  </si>
  <si>
    <t>Female Adult Literacy</t>
  </si>
  <si>
    <t>Albania</t>
  </si>
  <si>
    <t>Algeria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</si>
  <si>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</si>
  <si>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</si>
  <si>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</si>
  <si>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</si>
  <si>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</si>
  <si>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</si>
  <si>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</si>
  <si>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</si>
  <si>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</si>
  <si>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</si>
  <si>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</si>
  <si>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</si>
  <si>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</si>
  <si>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</si>
  <si>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</si>
  <si>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</si>
  <si>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</si>
  <si>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</si>
  <si>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</si>
  <si>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</si>
  <si>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</si>
  <si>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</si>
  <si>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</si>
  <si>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British Virgin Islands</t>
  </si>
  <si>
    <t>Brunei Darussalam</t>
  </si>
  <si>
    <t>Bulgaria</t>
  </si>
  <si>
    <t>Burundi</t>
  </si>
  <si>
    <t>Cambodia</t>
  </si>
  <si>
    <t>Cameroon</t>
  </si>
  <si>
    <t>Canada</t>
  </si>
  <si>
    <t>Cape Verde</t>
  </si>
  <si>
    <t>Cayman Islands</t>
  </si>
  <si>
    <t>Central African Republic</t>
  </si>
  <si>
    <t>Chile</t>
  </si>
  <si>
    <t>China, Hong Kong SAR</t>
  </si>
  <si>
    <t>China, Macao SAR</t>
  </si>
  <si>
    <t>Colombia</t>
  </si>
  <si>
    <t>Comoros</t>
  </si>
  <si>
    <t>Cook Islands</t>
  </si>
  <si>
    <t>Costa Rica</t>
  </si>
  <si>
    <t>Côte d'Ivoire</t>
  </si>
  <si>
    <t>Croatia</t>
  </si>
  <si>
    <t>Cuba</t>
  </si>
  <si>
    <t>Cyprus</t>
  </si>
  <si>
    <t>Czech Republic</t>
  </si>
  <si>
    <t>Denmark</t>
  </si>
  <si>
    <t>Dominica</t>
  </si>
  <si>
    <t>Dominican Republic</t>
  </si>
  <si>
    <t>Ecuador</t>
  </si>
  <si>
    <t>Egypt</t>
  </si>
  <si>
    <t>El Salvador</t>
  </si>
  <si>
    <t>Equatorial Guinea</t>
  </si>
  <si>
    <t>Eritrea</t>
  </si>
  <si>
    <t>Estonia</t>
  </si>
  <si>
    <t>Fiji</t>
  </si>
  <si>
    <t>Finland</t>
  </si>
  <si>
    <t>France</t>
  </si>
  <si>
    <t>Gabon</t>
  </si>
  <si>
    <t>Gambia</t>
  </si>
  <si>
    <t>Georgia</t>
  </si>
  <si>
    <t>Germany</t>
  </si>
  <si>
    <t>Ghana</t>
  </si>
  <si>
    <t>Gibraltar</t>
  </si>
  <si>
    <t>Greece</t>
  </si>
  <si>
    <t>Grenada</t>
  </si>
  <si>
    <t>Guatemala</t>
  </si>
  <si>
    <t>Guinea-Bissau</t>
  </si>
  <si>
    <t>Guyana</t>
  </si>
  <si>
    <t>Holy See</t>
  </si>
  <si>
    <t>Honduras</t>
  </si>
  <si>
    <t>Hungary</t>
  </si>
  <si>
    <t>Iceland</t>
  </si>
  <si>
    <t>Indonesia</t>
  </si>
  <si>
    <t>Ireland</t>
  </si>
  <si>
    <t>Israel</t>
  </si>
  <si>
    <t>Italy</t>
  </si>
  <si>
    <t>Jamaica</t>
  </si>
  <si>
    <t>Jordan</t>
  </si>
  <si>
    <t>Kazakhstan</t>
  </si>
  <si>
    <t>Kiribati</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</si>
  <si>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</si>
  <si>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</si>
  <si>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</si>
  <si>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</si>
  <si>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</si>
  <si>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</si>
  <si>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</si>
  <si>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</si>
  <si>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</si>
  <si>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</si>
  <si>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</si>
  <si>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</si>
  <si>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</si>
  <si>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</si>
  <si>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</si>
  <si>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</si>
  <si>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Malta</t>
  </si>
  <si>
    <t>Marshall Islands</t>
  </si>
  <si>
    <t>Mauritania</t>
  </si>
  <si>
    <t>Mauritius</t>
  </si>
  <si>
    <t>Mexico</t>
  </si>
  <si>
    <t>Micronesia</t>
  </si>
  <si>
    <t>Moldova</t>
  </si>
  <si>
    <t>Monaco</t>
  </si>
  <si>
    <t>Mongolia</t>
  </si>
  <si>
    <t>Montenegro</t>
  </si>
  <si>
    <t>Montserrat</t>
  </si>
  <si>
    <t>Morocco</t>
  </si>
  <si>
    <t>Mozambique</t>
  </si>
  <si>
    <t>Namibia</t>
  </si>
  <si>
    <t>Nauru</t>
  </si>
  <si>
    <t>Nepal</t>
  </si>
  <si>
    <t>Netherlands</t>
  </si>
  <si>
    <t>Netherlands Antilles</t>
  </si>
  <si>
    <t>Nicaragua</t>
  </si>
  <si>
    <t>Niue</t>
  </si>
  <si>
    <t>Norway</t>
  </si>
  <si>
    <t>Oman</t>
  </si>
  <si>
    <t>Palau</t>
  </si>
  <si>
    <t>Palestinian Territory</t>
  </si>
  <si>
    <t>Panama</t>
  </si>
  <si>
    <t>Papua New Guinea</t>
  </si>
  <si>
    <t>Paraguay</t>
  </si>
  <si>
    <t>Peru</t>
  </si>
  <si>
    <t>Philippines</t>
  </si>
  <si>
    <t>Poland</t>
  </si>
  <si>
    <t>Portugal</t>
  </si>
  <si>
    <t>Puerto Rico</t>
  </si>
  <si>
    <t>Qatar</t>
  </si>
  <si>
    <t>Romania</t>
  </si>
  <si>
    <t>Russia</t>
  </si>
  <si>
    <t>Rwanda</t>
  </si>
  <si>
    <t>Samoa</t>
  </si>
  <si>
    <t>San Marino</t>
  </si>
  <si>
    <t>Sao Tome and Principe</t>
  </si>
  <si>
    <t>Saudi Arabia</t>
  </si>
  <si>
    <t>Serbia</t>
  </si>
  <si>
    <t>Seychelles</t>
  </si>
  <si>
    <t>Sierra Leone</t>
  </si>
  <si>
    <t>Singapore</t>
  </si>
  <si>
    <t>Slovakia</t>
  </si>
  <si>
    <t>Slovenia</t>
  </si>
  <si>
    <t>Solomon Islands</t>
  </si>
  <si>
    <t>South Africa</t>
  </si>
  <si>
    <t>South Korea</t>
  </si>
  <si>
    <t>St. Kitts and Nevis</t>
  </si>
  <si>
    <t>St. Lucia</t>
  </si>
  <si>
    <t>St. Vincent and the Grenadines</t>
  </si>
  <si>
    <t>Suriname</t>
  </si>
  <si>
    <t>Swaziland</t>
  </si>
  <si>
    <t>Sweden</t>
  </si>
  <si>
    <t>Switzerland</t>
  </si>
  <si>
    <t>Syria</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</si>
  <si>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</si>
  <si>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</si>
  <si>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</si>
  <si>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</si>
  <si>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</si>
  <si>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</si>
  <si>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</si>
  <si>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</si>
  <si>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</si>
  <si>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</si>
  <si>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</si>
  <si>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</si>
  <si>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</si>
  <si>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</si>
  <si>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</si>
  <si>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</si>
  <si>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</si>
  <si>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</si>
  <si>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Venezuela</t>
  </si>
  <si>
    <t>Viet Nam</t>
  </si>
  <si>
    <t>Zambia</t>
  </si>
  <si>
    <t>Tanzania</t>
  </si>
  <si>
    <t>-</t>
  </si>
  <si>
    <r>
      <t xml:space="preserve">Source: U.N. Population Division, </t>
    </r>
    <r>
      <rPr>
        <i/>
        <sz val="10"/>
        <rFont val="Arial"/>
        <family val="2"/>
      </rPr>
      <t>World Population Prospects: The 2008 Revision Population Database</t>
    </r>
    <r>
      <rPr>
        <sz val="10"/>
        <rFont val="Arial"/>
        <family val="2"/>
      </rPr>
      <t>, at esa.un.org/unpp, updated 11 March 2009.</t>
    </r>
  </si>
  <si>
    <r>
      <t xml:space="preserve">Source: Compiled by Earth Policy Institute from U.N. Population Division, </t>
    </r>
    <r>
      <rPr>
        <i/>
        <sz val="10"/>
        <rFont val="Arial"/>
        <family val="2"/>
      </rPr>
      <t>World Population Prospects: The 2008 Revision Population Database</t>
    </r>
    <r>
      <rPr>
        <sz val="10"/>
        <rFont val="Arial"/>
        <family val="0"/>
      </rPr>
      <t xml:space="preserve">, at esa.un.org/unpp, updated 11 March 2009; top 20 failing states from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76-79.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</si>
  <si>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</si>
  <si>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GRAPH: World Population, 1950-2008</t>
  </si>
  <si>
    <t>GRAPH: World Population, 1950-2008, with Projections to 2050</t>
  </si>
  <si>
    <t>GRAPH: Population of United States and Pakistan, 1950-2008</t>
  </si>
  <si>
    <t>Life Expectancy for the World and Selected Groups and Regions, 1950-2005, with Projection to 2050</t>
  </si>
  <si>
    <t>GRAPH: Life Expectancy for the World, 1950-2005, with Projection to 2050</t>
  </si>
  <si>
    <t>GRAPH: Life Expectancy for Africa, 1950-2005, with Projection to 2050</t>
  </si>
  <si>
    <t>GRAPH: Life Expectancy for Sub-Saharan Africa, 1950-2005, with Projection to 2050</t>
  </si>
  <si>
    <t>GRAPH: Life Expectancy for Asia, 1950-2005, with Projection to 2050</t>
  </si>
  <si>
    <t>GRAPH: Life Expectancy for Top 20 Failing States, 1950-2005, with Projection to 2050</t>
  </si>
  <si>
    <t>GRAPH: Gross Domestic Product for China, India, and Brazil, 1980-2009</t>
  </si>
  <si>
    <t>GRAPH: Per Capita Gross Domestic Product for China, India, and Brazil, 1980-2009</t>
  </si>
  <si>
    <t>GRAPH: Official Development Assistance from Development Assistance Committee Members, 1960-2009</t>
  </si>
  <si>
    <t>GRAPH: Official Development Assistance from the United States 1960-2009</t>
  </si>
  <si>
    <t>GRAPH: Female Secondary Education and Total Fertility Rates</t>
  </si>
  <si>
    <t>A full listing of data for the entire book is on-line at:</t>
  </si>
  <si>
    <t>http://www.earth-policy.org/books/wote/wote_data</t>
  </si>
  <si>
    <t>* Note: 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</si>
  <si>
    <t xml:space="preserve">3) Total Net ODA from DAC countries is equal to 98.7% of total net ODA distributed to recipient countries. Total ODA Grants from DAC countries is equal to 99.4% of total ODA grants distributed to recipient countries. Debt Forgiveness Grants from DAC countries are equal to 99.9% of all debt forgiveness distributed to recipient countries. </t>
  </si>
  <si>
    <t>Populations of United States and Pakistan, 1950-2008</t>
  </si>
  <si>
    <r>
      <t xml:space="preserve">Source: Compiled by Earth Policy Institute, with universal primary education from U.N. Educational, Scientific, and Cultural Organization (UNESCO), </t>
    </r>
    <r>
      <rPr>
        <i/>
        <sz val="10"/>
        <rFont val="Arial"/>
        <family val="2"/>
      </rPr>
      <t>Education for All Global Monitoring Report 2010: Reaching the Marginalized</t>
    </r>
    <r>
      <rPr>
        <sz val="10"/>
        <rFont val="Arial"/>
        <family val="2"/>
      </rPr>
      <t xml:space="preserve"> (Paris: 2010), pp. 119-131 and from Annababette Wils et al., “Estimating the Costs of Achieving Education for All in Low-Income Countries,” paper commissioned for the EFA Global Monitoring Report 2010, (December 2009); adult literacy program cost is author’s estimate based on U.N. Commission on Population and Development, Thirty-sixth Session, Population, Education, and Development, press releases (New York: 31 March–4 April 2003); school lunch program from U.N. World Food Programme, “Two Minutes to Learn About: School Meals,” fact sheet (Rome: May 2010); aid to women, infants, and preschool children is author’s estimate, based on George McGovern, “Yes We CAN Feed the World’s Hungry,” </t>
    </r>
    <r>
      <rPr>
        <i/>
        <sz val="10"/>
        <rFont val="Arial"/>
        <family val="2"/>
      </rPr>
      <t>Parade</t>
    </r>
    <r>
      <rPr>
        <sz val="10"/>
        <rFont val="Arial"/>
        <family val="2"/>
      </rPr>
      <t>, 16 December 2001; universal reproductive health</t>
    </r>
  </si>
  <si>
    <t>Gross Domestic Product Based on Purchasing Power Parity for China, India, and Brazil, 1980-2009</t>
  </si>
  <si>
    <t>Billion U.S. Dollars (PPP Adjusted, Current Year)*</t>
  </si>
  <si>
    <r>
      <t xml:space="preserve">Source: Compiled by Earth Policy Institute from International Monetary Fund (IMF), </t>
    </r>
    <r>
      <rPr>
        <i/>
        <sz val="10"/>
        <rFont val="Arial"/>
        <family val="2"/>
      </rPr>
      <t>World Economic Outlook 2010</t>
    </r>
    <r>
      <rPr>
        <sz val="10"/>
        <rFont val="Arial"/>
        <family val="2"/>
      </rPr>
      <t>, electronic database, at www.imf.org/external/pubs/ft/weo/2010/02/weodata/index.aspx, updated October 2010.</t>
    </r>
  </si>
  <si>
    <t>Per Capita Gross Domestic Product Based on Purchasing Power Parity for China, India, and Brazil, 1980-2009</t>
  </si>
  <si>
    <r>
      <t xml:space="preserve">Source: Compiled by Earth Policy Institute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</si>
  <si>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r>
      <t xml:space="preserve">Source: Compiled by Earth Policy Insitute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</si>
  <si>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t>Education and Total Fertility Rates for Top and Bottom Countries Sorted by Primary School Enrollment</t>
  </si>
  <si>
    <t>Number of Children per Woman</t>
  </si>
  <si>
    <r>
      <t>Top 10 Countries</t>
    </r>
    <r>
      <rPr>
        <vertAlign val="superscript"/>
        <sz val="10"/>
        <rFont val="Arial"/>
        <family val="2"/>
      </rPr>
      <t>1</t>
    </r>
  </si>
  <si>
    <r>
      <t>Bottom 10 Countries</t>
    </r>
    <r>
      <rPr>
        <vertAlign val="superscript"/>
        <sz val="10"/>
        <rFont val="Arial"/>
        <family val="2"/>
      </rPr>
      <t>1</t>
    </r>
  </si>
  <si>
    <r>
      <t>Primary School Enrollment</t>
    </r>
    <r>
      <rPr>
        <vertAlign val="superscript"/>
        <sz val="10"/>
        <rFont val="Arial"/>
        <family val="2"/>
      </rPr>
      <t>2</t>
    </r>
    <r>
      <rPr>
        <sz val="10"/>
        <rFont val="Arial"/>
        <family val="2"/>
      </rPr>
      <t xml:space="preserve"> (Latest Year)</t>
    </r>
  </si>
  <si>
    <r>
      <t>Georgia</t>
    </r>
    <r>
      <rPr>
        <vertAlign val="superscript"/>
        <sz val="10"/>
        <rFont val="Arial"/>
        <family val="2"/>
      </rPr>
      <t>6</t>
    </r>
  </si>
  <si>
    <r>
      <t>Canada</t>
    </r>
    <r>
      <rPr>
        <vertAlign val="superscript"/>
        <sz val="10"/>
        <rFont val="Arial"/>
        <family val="2"/>
      </rPr>
      <t>5</t>
    </r>
  </si>
  <si>
    <r>
      <t>Greece</t>
    </r>
    <r>
      <rPr>
        <vertAlign val="superscript"/>
        <sz val="10"/>
        <rFont val="Arial"/>
        <family val="2"/>
      </rPr>
      <t>6</t>
    </r>
  </si>
  <si>
    <r>
      <t>Cuba</t>
    </r>
    <r>
      <rPr>
        <vertAlign val="superscript"/>
        <sz val="10"/>
        <rFont val="Arial"/>
        <family val="2"/>
      </rPr>
      <t>6</t>
    </r>
  </si>
  <si>
    <r>
      <t>Nigeria</t>
    </r>
    <r>
      <rPr>
        <vertAlign val="superscript"/>
        <sz val="10"/>
        <rFont val="Arial"/>
        <family val="2"/>
      </rPr>
      <t>5, 6</t>
    </r>
  </si>
  <si>
    <r>
      <t>Chad</t>
    </r>
    <r>
      <rPr>
        <vertAlign val="superscript"/>
        <sz val="10"/>
        <rFont val="Arial"/>
        <family val="2"/>
      </rPr>
      <t>5, 6</t>
    </r>
  </si>
  <si>
    <r>
      <t>Côte d'Ivoire</t>
    </r>
    <r>
      <rPr>
        <vertAlign val="superscript"/>
        <sz val="10"/>
        <rFont val="Arial"/>
        <family val="2"/>
      </rPr>
      <t>6</t>
    </r>
  </si>
  <si>
    <r>
      <t>Equatorial Guinea</t>
    </r>
    <r>
      <rPr>
        <vertAlign val="superscript"/>
        <sz val="10"/>
        <rFont val="Arial"/>
        <family val="2"/>
      </rPr>
      <t>6</t>
    </r>
  </si>
  <si>
    <r>
      <t>Guinea-Bissau</t>
    </r>
    <r>
      <rPr>
        <vertAlign val="superscript"/>
        <sz val="10"/>
        <rFont val="Arial"/>
        <family val="2"/>
      </rPr>
      <t>6</t>
    </r>
  </si>
  <si>
    <r>
      <t>Sudan</t>
    </r>
    <r>
      <rPr>
        <vertAlign val="superscript"/>
        <sz val="10"/>
        <rFont val="Arial"/>
        <family val="2"/>
      </rPr>
      <t>5, 6</t>
    </r>
  </si>
  <si>
    <r>
      <t>Eritrea</t>
    </r>
    <r>
      <rPr>
        <vertAlign val="superscript"/>
        <sz val="10"/>
        <rFont val="Arial"/>
        <family val="2"/>
      </rPr>
      <t>6</t>
    </r>
  </si>
  <si>
    <r>
      <t xml:space="preserve">2 </t>
    </r>
    <r>
      <rPr>
        <sz val="10"/>
        <rFont val="Arial"/>
        <family val="0"/>
      </rPr>
      <t>Enrollment of the official age group for primary school as a percentage of the corresponding population.</t>
    </r>
  </si>
  <si>
    <r>
      <t>3</t>
    </r>
    <r>
      <rPr>
        <sz val="10"/>
        <rFont val="Arial"/>
        <family val="0"/>
      </rPr>
      <t xml:space="preserve"> The percentage of population aged 15 years and over who can both read and write with understanding a short simple statement on his/her everyday life.</t>
    </r>
  </si>
  <si>
    <r>
      <t>4</t>
    </r>
    <r>
      <rPr>
        <sz val="10"/>
        <rFont val="Arial"/>
        <family val="0"/>
      </rPr>
      <t xml:space="preserve"> The average number of children a woman would have at the end of her reproductive period, assuming her reproductive rate is constant throughout the period.</t>
    </r>
  </si>
  <si>
    <r>
      <t>5</t>
    </r>
    <r>
      <rPr>
        <sz val="10"/>
        <rFont val="Arial"/>
        <family val="0"/>
      </rPr>
      <t xml:space="preserve"> Primary enrollment rates are UIS estimations.</t>
    </r>
  </si>
  <si>
    <r>
      <t xml:space="preserve">6 </t>
    </r>
    <r>
      <rPr>
        <sz val="10"/>
        <rFont val="Arial"/>
        <family val="2"/>
      </rPr>
      <t>Adult literacy rates are UIS estimations.</t>
    </r>
  </si>
  <si>
    <r>
      <t xml:space="preserve">1 </t>
    </r>
    <r>
      <rPr>
        <sz val="10"/>
        <rFont val="Arial"/>
        <family val="2"/>
      </rPr>
      <t>Rankings are based on a list of 185 countries for which primary enrollment data are available. Countries for which data are not available include Afghanistan, Burma, China, the Democratic Republic of the Congo, Haiti, North Korea, Russia, Singapore, and Somalia.</t>
    </r>
  </si>
  <si>
    <t>Children Per Woman</t>
  </si>
  <si>
    <r>
      <t xml:space="preserve">Source: Compiled by Earth Policy Institute from UNESCO Institute for Statistics (UIS), </t>
    </r>
    <r>
      <rPr>
        <i/>
        <sz val="10"/>
        <rFont val="Arial"/>
        <family val="2"/>
      </rPr>
      <t>Data Center</t>
    </r>
    <r>
      <rPr>
        <sz val="10"/>
        <rFont val="Arial"/>
        <family val="2"/>
      </rPr>
      <t xml:space="preserve">, electronic database, at stats.uis.unesco.org, viewed 12 November 2010; UIS, "Glossary," at www.uis.unesco.org/glossary/index.aspx, viewed 12 November 2010; UNESCO, </t>
    </r>
    <r>
      <rPr>
        <i/>
        <sz val="10"/>
        <rFont val="Arial"/>
        <family val="2"/>
      </rPr>
      <t>Education for All Global Monitoring Report 2010: Reaching the Marginalized</t>
    </r>
    <r>
      <rPr>
        <sz val="10"/>
        <rFont val="Arial"/>
        <family val="2"/>
      </rPr>
      <t xml:space="preserve"> (Paris, 2010), statistical tables; United Nations, "Glossary," in </t>
    </r>
    <r>
      <rPr>
        <i/>
        <sz val="10"/>
        <rFont val="Arial"/>
        <family val="2"/>
      </rPr>
      <t>World Population Prospects: The 2008 Revision Population Database</t>
    </r>
    <r>
      <rPr>
        <sz val="10"/>
        <rFont val="Arial"/>
        <family val="2"/>
      </rPr>
      <t>, at esa.un.org/unpp, updated 11 March 2009.</t>
    </r>
  </si>
  <si>
    <t>Female Education and Total Fertility Rates by Country, Latest Year (2003-2008)</t>
  </si>
  <si>
    <t>Burma (Myanmar)</t>
  </si>
  <si>
    <r>
      <t>Adult Literacy Rate</t>
    </r>
    <r>
      <rPr>
        <vertAlign val="superscript"/>
        <sz val="10"/>
        <rFont val="Arial"/>
        <family val="2"/>
      </rPr>
      <t>3</t>
    </r>
    <r>
      <rPr>
        <sz val="10"/>
        <rFont val="Arial"/>
        <family val="0"/>
      </rPr>
      <t xml:space="preserve"> (Latest Year)</t>
    </r>
  </si>
  <si>
    <r>
      <t>Total Fertility Rate</t>
    </r>
    <r>
      <rPr>
        <vertAlign val="superscript"/>
        <sz val="10"/>
        <rFont val="Arial"/>
        <family val="2"/>
      </rPr>
      <t>4</t>
    </r>
    <r>
      <rPr>
        <sz val="10"/>
        <rFont val="Arial"/>
        <family val="0"/>
      </rPr>
      <t xml:space="preserve"> (2008)</t>
    </r>
  </si>
  <si>
    <t>Dem. Rep. of the Congo</t>
  </si>
  <si>
    <r>
      <t xml:space="preserve">Source: Compiled by Earth Policy Institute from UNESCO Institute for Statistics, </t>
    </r>
    <r>
      <rPr>
        <i/>
        <sz val="10"/>
        <rFont val="Arial"/>
        <family val="2"/>
      </rPr>
      <t>Data Center</t>
    </r>
    <r>
      <rPr>
        <sz val="10"/>
        <rFont val="Arial"/>
        <family val="0"/>
      </rPr>
      <t>,</t>
    </r>
    <r>
      <rPr>
        <i/>
        <sz val="10"/>
        <rFont val="Arial"/>
        <family val="2"/>
      </rPr>
      <t xml:space="preserve"> </t>
    </r>
    <r>
      <rPr>
        <sz val="10"/>
        <rFont val="Arial"/>
        <family val="0"/>
      </rPr>
      <t>electronic database, at stats.uis.unesco.org, viewed 18 November 2010.</t>
    </r>
  </si>
  <si>
    <t>World on the Edge - Supporting Data for Chapter 11</t>
  </si>
  <si>
    <t>Official Development Assistance from the United States, 1960-2009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</si>
</sst>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 numFmtId="175" formatCode="0.000"/>
    <numFmt numFmtId="176" formatCode="_(* #,##0.0_);_(* \(#,##0.0\);_(* &quot;-&quot;??_);_(@_)"/>
    <numFmt numFmtId="177" formatCode="_(* #,##0_);_(* \(#,##0\);_(* &quot;-&quot;??_);_(@_)"/>
    <numFmt numFmtId="178" formatCode="0.0000"/>
    <numFmt numFmtId="179" formatCode="[$-409]dddd\,\ mmmm\ dd\,\ yyyy"/>
  </numFmts>
  <fonts count="4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Verdana"/>
      <family val="0"/>
    </font>
    <font>
      <sz val="10"/>
      <color indexed="8"/>
      <name val="Verdana"/>
      <family val="0"/>
    </font>
    <font>
      <i/>
      <sz val="10"/>
      <color indexed="8"/>
      <name val="Verdana"/>
      <family val="0"/>
    </font>
    <font>
      <sz val="10"/>
      <color indexed="54"/>
      <name val="Verdana"/>
      <family val="0"/>
    </font>
    <font>
      <vertAlign val="superscript"/>
      <sz val="10"/>
      <name val="Arial"/>
      <family val="2"/>
    </font>
    <font>
      <sz val="11"/>
      <color indexed="8"/>
      <name val="Arial"/>
      <family val="0"/>
    </font>
    <font>
      <b/>
      <sz val="13"/>
      <color indexed="9"/>
      <name val="Verdana"/>
      <family val="0"/>
    </font>
    <font>
      <sz val="12"/>
      <name val="Arial"/>
      <family val="2"/>
    </font>
    <font>
      <sz val="14"/>
      <name val="Arial"/>
      <family val="2"/>
    </font>
    <font>
      <sz val="11.5"/>
      <name val="Arial"/>
      <family val="2"/>
    </font>
    <font>
      <sz val="4.5"/>
      <name val="Arial"/>
      <family val="0"/>
    </font>
    <font>
      <i/>
      <sz val="9.75"/>
      <name val="Arial"/>
      <family val="2"/>
    </font>
    <font>
      <sz val="11.25"/>
      <name val="Arial"/>
      <family val="2"/>
    </font>
    <font>
      <sz val="9.75"/>
      <name val="Arial"/>
      <family val="0"/>
    </font>
    <font>
      <sz val="11"/>
      <name val="Arial"/>
      <family val="2"/>
    </font>
    <font>
      <b/>
      <sz val="13"/>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25" fillId="22" borderId="3">
      <alignment horizontal="right" vertical="center" indent="1"/>
      <protection/>
    </xf>
    <xf numFmtId="3" fontId="26" fillId="22" borderId="3">
      <alignment horizontal="right" vertical="center" indent="1"/>
      <protection/>
    </xf>
    <xf numFmtId="0" fontId="27" fillId="22" borderId="3">
      <alignment horizontal="left" vertical="center" indent="1"/>
      <protection/>
    </xf>
    <xf numFmtId="0" fontId="24" fillId="7" borderId="3">
      <alignment horizontal="center" vertical="center"/>
      <protection/>
    </xf>
    <xf numFmtId="3" fontId="25" fillId="22" borderId="3">
      <alignment horizontal="right" vertical="center" indent="1"/>
      <protection/>
    </xf>
    <xf numFmtId="0" fontId="0" fillId="22" borderId="0">
      <alignment/>
      <protection/>
    </xf>
    <xf numFmtId="3" fontId="26" fillId="22" borderId="3">
      <alignment horizontal="right" vertical="center" indent="1"/>
      <protection/>
    </xf>
    <xf numFmtId="0" fontId="29" fillId="22" borderId="4">
      <alignment/>
      <protection/>
    </xf>
    <xf numFmtId="0" fontId="30" fillId="23" borderId="3">
      <alignment horizontal="left" vertical="center" indent="1"/>
      <protection/>
    </xf>
    <xf numFmtId="0" fontId="27"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12" fillId="4"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8" applyNumberFormat="0" applyFill="0" applyAlignment="0" applyProtection="0"/>
    <xf numFmtId="0" fontId="18" fillId="24" borderId="0" applyNumberFormat="0" applyBorder="0" applyAlignment="0" applyProtection="0"/>
    <xf numFmtId="0" fontId="0" fillId="0" borderId="0">
      <alignment/>
      <protection/>
    </xf>
    <xf numFmtId="0" fontId="0" fillId="0" borderId="0">
      <alignment/>
      <protection/>
    </xf>
    <xf numFmtId="0" fontId="0" fillId="25" borderId="9" applyNumberFormat="0" applyFont="0" applyAlignment="0" applyProtection="0"/>
    <xf numFmtId="0" fontId="19" fillId="20" borderId="10"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0" applyNumberFormat="0" applyFill="0" applyBorder="0" applyAlignment="0" applyProtection="0"/>
  </cellStyleXfs>
  <cellXfs count="131">
    <xf numFmtId="0" fontId="0" fillId="0" borderId="0" xfId="0" applyAlignment="1">
      <alignment/>
    </xf>
    <xf numFmtId="0" fontId="4" fillId="0" borderId="0" xfId="0" applyFont="1" applyAlignment="1">
      <alignment/>
    </xf>
    <xf numFmtId="0" fontId="0" fillId="0" borderId="12" xfId="0" applyFont="1" applyBorder="1" applyAlignment="1">
      <alignment/>
    </xf>
    <xf numFmtId="0" fontId="0" fillId="0" borderId="12" xfId="0" applyFont="1" applyBorder="1" applyAlignment="1">
      <alignment horizontal="right"/>
    </xf>
    <xf numFmtId="0" fontId="0" fillId="0" borderId="0" xfId="0" applyFont="1" applyBorder="1" applyAlignment="1">
      <alignment/>
    </xf>
    <xf numFmtId="0" fontId="0" fillId="0" borderId="0" xfId="0" applyBorder="1" applyAlignment="1">
      <alignment/>
    </xf>
    <xf numFmtId="0" fontId="0" fillId="0" borderId="0" xfId="0" applyAlignment="1">
      <alignment horizontal="right"/>
    </xf>
    <xf numFmtId="0" fontId="0" fillId="0" borderId="0" xfId="0" applyAlignment="1">
      <alignment horizontal="left"/>
    </xf>
    <xf numFmtId="2" fontId="0" fillId="0" borderId="0" xfId="0" applyNumberFormat="1" applyAlignment="1">
      <alignment/>
    </xf>
    <xf numFmtId="175" fontId="0" fillId="0" borderId="0" xfId="0" applyNumberFormat="1" applyAlignment="1">
      <alignment/>
    </xf>
    <xf numFmtId="0" fontId="0" fillId="0" borderId="0" xfId="0" applyBorder="1" applyAlignment="1">
      <alignment horizontal="left"/>
    </xf>
    <xf numFmtId="2" fontId="0" fillId="0" borderId="0" xfId="0" applyNumberFormat="1" applyBorder="1" applyAlignment="1">
      <alignment/>
    </xf>
    <xf numFmtId="0" fontId="0" fillId="0" borderId="12" xfId="0" applyBorder="1" applyAlignment="1">
      <alignment horizontal="left"/>
    </xf>
    <xf numFmtId="2" fontId="0" fillId="0" borderId="12" xfId="0" applyNumberFormat="1" applyBorder="1" applyAlignment="1">
      <alignment/>
    </xf>
    <xf numFmtId="0" fontId="0" fillId="0" borderId="0" xfId="0" applyAlignment="1">
      <alignment wrapText="1"/>
    </xf>
    <xf numFmtId="0" fontId="2" fillId="0" borderId="0" xfId="64" applyAlignment="1">
      <alignment/>
    </xf>
    <xf numFmtId="0" fontId="0" fillId="0" borderId="12" xfId="0" applyBorder="1" applyAlignment="1">
      <alignment/>
    </xf>
    <xf numFmtId="0" fontId="0" fillId="0" borderId="12" xfId="0" applyBorder="1" applyAlignment="1">
      <alignment horizontal="right"/>
    </xf>
    <xf numFmtId="164" fontId="0" fillId="0" borderId="0" xfId="0" applyNumberFormat="1" applyAlignment="1">
      <alignment/>
    </xf>
    <xf numFmtId="4" fontId="0" fillId="0" borderId="0" xfId="0" applyNumberFormat="1" applyAlignment="1">
      <alignment/>
    </xf>
    <xf numFmtId="164" fontId="0" fillId="0" borderId="12" xfId="0" applyNumberFormat="1" applyBorder="1" applyAlignment="1">
      <alignment/>
    </xf>
    <xf numFmtId="164" fontId="0" fillId="0" borderId="0" xfId="0" applyNumberFormat="1" applyBorder="1" applyAlignment="1">
      <alignment/>
    </xf>
    <xf numFmtId="0" fontId="4" fillId="0" borderId="0" xfId="0" applyFont="1" applyAlignment="1">
      <alignment wrapText="1"/>
    </xf>
    <xf numFmtId="0" fontId="0" fillId="0" borderId="12" xfId="0" applyBorder="1" applyAlignment="1">
      <alignment wrapText="1"/>
    </xf>
    <xf numFmtId="0" fontId="0" fillId="0" borderId="12" xfId="0" applyBorder="1" applyAlignment="1">
      <alignment horizontal="right" wrapText="1"/>
    </xf>
    <xf numFmtId="0" fontId="0" fillId="0" borderId="0" xfId="0" applyBorder="1" applyAlignment="1">
      <alignment wrapText="1"/>
    </xf>
    <xf numFmtId="0" fontId="0" fillId="0" borderId="0" xfId="0" applyAlignment="1">
      <alignment horizontal="center"/>
    </xf>
    <xf numFmtId="1" fontId="0" fillId="0" borderId="0" xfId="0" applyNumberFormat="1" applyAlignment="1">
      <alignment/>
    </xf>
    <xf numFmtId="1" fontId="0" fillId="0" borderId="0" xfId="0" applyNumberFormat="1" applyFill="1" applyAlignment="1">
      <alignment/>
    </xf>
    <xf numFmtId="1" fontId="0" fillId="0" borderId="12" xfId="0" applyNumberFormat="1" applyBorder="1" applyAlignment="1">
      <alignment/>
    </xf>
    <xf numFmtId="1" fontId="0" fillId="0" borderId="0" xfId="0" applyNumberFormat="1" applyBorder="1" applyAlignment="1">
      <alignment/>
    </xf>
    <xf numFmtId="0" fontId="0" fillId="0" borderId="0" xfId="0" applyAlignment="1">
      <alignment/>
    </xf>
    <xf numFmtId="3" fontId="0" fillId="0" borderId="0" xfId="0" applyNumberFormat="1" applyBorder="1" applyAlignment="1">
      <alignment/>
    </xf>
    <xf numFmtId="3" fontId="0" fillId="0" borderId="0" xfId="0" applyNumberFormat="1" applyAlignment="1">
      <alignment/>
    </xf>
    <xf numFmtId="0" fontId="0" fillId="0" borderId="0" xfId="0" applyFont="1" applyFill="1" applyBorder="1" applyAlignment="1">
      <alignment horizontal="left"/>
    </xf>
    <xf numFmtId="3" fontId="0" fillId="0" borderId="12" xfId="0" applyNumberFormat="1" applyBorder="1" applyAlignment="1">
      <alignment horizontal="right"/>
    </xf>
    <xf numFmtId="0" fontId="0" fillId="0" borderId="13" xfId="0" applyFont="1" applyBorder="1" applyAlignment="1">
      <alignment horizontal="center"/>
    </xf>
    <xf numFmtId="3" fontId="0" fillId="0" borderId="0" xfId="0" applyNumberFormat="1" applyFill="1" applyAlignment="1">
      <alignment/>
    </xf>
    <xf numFmtId="3" fontId="0" fillId="0" borderId="12" xfId="0" applyNumberFormat="1" applyFill="1" applyBorder="1" applyAlignment="1">
      <alignment/>
    </xf>
    <xf numFmtId="4" fontId="0" fillId="0" borderId="0" xfId="0" applyNumberFormat="1" applyFill="1" applyAlignment="1">
      <alignment/>
    </xf>
    <xf numFmtId="3" fontId="0" fillId="0" borderId="12" xfId="0" applyNumberFormat="1" applyBorder="1" applyAlignment="1">
      <alignment/>
    </xf>
    <xf numFmtId="164" fontId="0" fillId="0" borderId="0" xfId="0" applyNumberFormat="1" applyFont="1" applyBorder="1" applyAlignment="1">
      <alignment horizontal="right"/>
    </xf>
    <xf numFmtId="171" fontId="0" fillId="0" borderId="0" xfId="0" applyNumberFormat="1" applyAlignment="1">
      <alignment/>
    </xf>
    <xf numFmtId="172" fontId="0" fillId="0" borderId="0" xfId="0" applyNumberFormat="1" applyAlignment="1">
      <alignment/>
    </xf>
    <xf numFmtId="164" fontId="0" fillId="0" borderId="12" xfId="0" applyNumberFormat="1" applyFont="1" applyBorder="1" applyAlignment="1">
      <alignment horizontal="right"/>
    </xf>
    <xf numFmtId="0" fontId="3" fillId="0" borderId="0" xfId="0" applyNumberFormat="1" applyFont="1" applyBorder="1" applyAlignment="1">
      <alignment horizontal="right"/>
    </xf>
    <xf numFmtId="173" fontId="0" fillId="0" borderId="0" xfId="0" applyNumberFormat="1" applyBorder="1" applyAlignment="1">
      <alignment/>
    </xf>
    <xf numFmtId="172" fontId="0" fillId="0" borderId="0" xfId="0" applyNumberFormat="1" applyBorder="1" applyAlignment="1">
      <alignment/>
    </xf>
    <xf numFmtId="0" fontId="0" fillId="0" borderId="0" xfId="0" applyFont="1" applyBorder="1" applyAlignment="1">
      <alignment horizontal="center"/>
    </xf>
    <xf numFmtId="0" fontId="0" fillId="0" borderId="0" xfId="0" applyFont="1" applyAlignment="1">
      <alignment/>
    </xf>
    <xf numFmtId="0" fontId="0" fillId="0" borderId="12" xfId="0" applyFont="1" applyBorder="1" applyAlignment="1">
      <alignment/>
    </xf>
    <xf numFmtId="0" fontId="0" fillId="0" borderId="12" xfId="0" applyFont="1" applyBorder="1" applyAlignment="1">
      <alignment horizontal="right"/>
    </xf>
    <xf numFmtId="0" fontId="0" fillId="0" borderId="0" xfId="0" applyFont="1" applyAlignment="1">
      <alignment horizontal="right"/>
    </xf>
    <xf numFmtId="0" fontId="0" fillId="0" borderId="12" xfId="0" applyFont="1" applyBorder="1" applyAlignment="1">
      <alignment horizontal="left"/>
    </xf>
    <xf numFmtId="177" fontId="0" fillId="0" borderId="0" xfId="53" applyNumberFormat="1" applyFont="1" applyAlignment="1">
      <alignment/>
    </xf>
    <xf numFmtId="177" fontId="0" fillId="0" borderId="12" xfId="53" applyNumberFormat="1" applyFont="1" applyBorder="1" applyAlignment="1">
      <alignment/>
    </xf>
    <xf numFmtId="0" fontId="0" fillId="0" borderId="0" xfId="69" applyAlignment="1">
      <alignment wrapText="1"/>
      <protection/>
    </xf>
    <xf numFmtId="0" fontId="0" fillId="0" borderId="0" xfId="69">
      <alignment/>
      <protection/>
    </xf>
    <xf numFmtId="164" fontId="0" fillId="0" borderId="0" xfId="69" applyNumberFormat="1" applyBorder="1" applyAlignment="1">
      <alignment horizontal="center" wrapText="1"/>
      <protection/>
    </xf>
    <xf numFmtId="0" fontId="0" fillId="0" borderId="0" xfId="69" applyBorder="1" applyAlignment="1">
      <alignment/>
      <protection/>
    </xf>
    <xf numFmtId="0" fontId="0" fillId="0" borderId="0" xfId="69" applyAlignment="1">
      <alignment/>
      <protection/>
    </xf>
    <xf numFmtId="164" fontId="0" fillId="0" borderId="0" xfId="69" applyNumberFormat="1" applyAlignment="1">
      <alignment horizontal="center"/>
      <protection/>
    </xf>
    <xf numFmtId="0" fontId="0" fillId="0" borderId="0" xfId="69" applyAlignment="1">
      <alignment horizontal="center" wrapText="1"/>
      <protection/>
    </xf>
    <xf numFmtId="0" fontId="0" fillId="0" borderId="0" xfId="69" applyAlignment="1">
      <alignment horizontal="center"/>
      <protection/>
    </xf>
    <xf numFmtId="0" fontId="0" fillId="0" borderId="0" xfId="69" applyFont="1" applyBorder="1">
      <alignment/>
      <protection/>
    </xf>
    <xf numFmtId="164" fontId="0" fillId="0" borderId="0" xfId="69" applyNumberFormat="1" applyFont="1" applyBorder="1">
      <alignment/>
      <protection/>
    </xf>
    <xf numFmtId="164" fontId="0" fillId="0" borderId="0" xfId="69" applyNumberFormat="1" applyFont="1" applyBorder="1" applyAlignment="1">
      <alignment horizontal="right"/>
      <protection/>
    </xf>
    <xf numFmtId="164" fontId="0" fillId="0" borderId="0" xfId="69" applyNumberFormat="1">
      <alignment/>
      <protection/>
    </xf>
    <xf numFmtId="0" fontId="0" fillId="0" borderId="12" xfId="69" applyFont="1" applyBorder="1">
      <alignment/>
      <protection/>
    </xf>
    <xf numFmtId="164" fontId="0" fillId="0" borderId="12" xfId="69" applyNumberFormat="1" applyFont="1" applyBorder="1">
      <alignment/>
      <protection/>
    </xf>
    <xf numFmtId="164" fontId="0" fillId="0" borderId="12" xfId="69" applyNumberFormat="1" applyBorder="1">
      <alignment/>
      <protection/>
    </xf>
    <xf numFmtId="164" fontId="0" fillId="0" borderId="0" xfId="69" applyNumberFormat="1" applyBorder="1">
      <alignment/>
      <protection/>
    </xf>
    <xf numFmtId="0" fontId="0" fillId="0" borderId="0" xfId="69" applyFont="1" applyAlignment="1">
      <alignment wrapText="1"/>
      <protection/>
    </xf>
    <xf numFmtId="0" fontId="0" fillId="0" borderId="0" xfId="68">
      <alignment/>
      <protection/>
    </xf>
    <xf numFmtId="0" fontId="0" fillId="0" borderId="0" xfId="68" applyBorder="1" applyAlignment="1">
      <alignment wrapText="1"/>
      <protection/>
    </xf>
    <xf numFmtId="0" fontId="0" fillId="0" borderId="0" xfId="68" applyBorder="1" applyAlignment="1">
      <alignment/>
      <protection/>
    </xf>
    <xf numFmtId="0" fontId="0" fillId="0" borderId="0" xfId="68" applyAlignment="1">
      <alignment wrapText="1"/>
      <protection/>
    </xf>
    <xf numFmtId="0" fontId="0" fillId="0" borderId="12" xfId="68" applyBorder="1" applyAlignment="1">
      <alignment wrapText="1"/>
      <protection/>
    </xf>
    <xf numFmtId="0" fontId="0" fillId="0" borderId="0" xfId="68" applyFont="1" applyAlignment="1">
      <alignment wrapText="1"/>
      <protection/>
    </xf>
    <xf numFmtId="164" fontId="0" fillId="0" borderId="0" xfId="69" applyNumberFormat="1" applyBorder="1" applyAlignment="1">
      <alignment wrapText="1"/>
      <protection/>
    </xf>
    <xf numFmtId="0" fontId="0" fillId="0" borderId="0" xfId="69" applyFont="1" applyBorder="1" applyAlignment="1">
      <alignment horizontal="right" wrapText="1"/>
      <protection/>
    </xf>
    <xf numFmtId="0" fontId="0" fillId="0" borderId="0" xfId="68" applyBorder="1" applyAlignment="1">
      <alignment horizontal="right" wrapText="1"/>
      <protection/>
    </xf>
    <xf numFmtId="0" fontId="2" fillId="0" borderId="0" xfId="64" applyFill="1" applyAlignment="1">
      <alignment/>
    </xf>
    <xf numFmtId="0" fontId="0" fillId="0" borderId="0" xfId="0" applyFill="1" applyAlignment="1">
      <alignment/>
    </xf>
    <xf numFmtId="0" fontId="0" fillId="0" borderId="0" xfId="68" applyFont="1" applyAlignment="1">
      <alignment horizontal="right" wrapText="1"/>
      <protection/>
    </xf>
    <xf numFmtId="164" fontId="0" fillId="0" borderId="0" xfId="68" applyNumberFormat="1" applyAlignment="1">
      <alignment wrapText="1"/>
      <protection/>
    </xf>
    <xf numFmtId="164" fontId="0" fillId="0" borderId="12" xfId="68" applyNumberFormat="1" applyBorder="1" applyAlignment="1">
      <alignment wrapText="1"/>
      <protection/>
    </xf>
    <xf numFmtId="0" fontId="0" fillId="0" borderId="13" xfId="68" applyFont="1" applyBorder="1" applyAlignment="1">
      <alignment horizontal="right" vertical="top" wrapText="1"/>
      <protection/>
    </xf>
    <xf numFmtId="0" fontId="0" fillId="0" borderId="0" xfId="0" applyFont="1" applyBorder="1" applyAlignment="1">
      <alignment/>
    </xf>
    <xf numFmtId="0" fontId="4" fillId="0" borderId="12" xfId="0" applyFont="1" applyBorder="1" applyAlignment="1">
      <alignment/>
    </xf>
    <xf numFmtId="0" fontId="0" fillId="0" borderId="0" xfId="68" applyFont="1" applyBorder="1" applyAlignment="1">
      <alignment horizontal="right" wrapText="1"/>
      <protection/>
    </xf>
    <xf numFmtId="164" fontId="0" fillId="0" borderId="12" xfId="69" applyNumberFormat="1" applyFont="1" applyBorder="1" applyAlignment="1">
      <alignment horizontal="right" wrapText="1"/>
      <protection/>
    </xf>
    <xf numFmtId="0" fontId="0" fillId="0" borderId="0" xfId="69" applyAlignment="1">
      <alignment horizontal="right" vertical="top" wrapText="1"/>
      <protection/>
    </xf>
    <xf numFmtId="0" fontId="0" fillId="0" borderId="13" xfId="69" applyBorder="1" applyAlignment="1">
      <alignment horizontal="right" vertical="top" wrapText="1"/>
      <protection/>
    </xf>
    <xf numFmtId="0" fontId="0" fillId="0" borderId="13" xfId="69" applyFont="1" applyBorder="1" applyAlignment="1">
      <alignment horizontal="right" vertical="top" wrapText="1"/>
      <protection/>
    </xf>
    <xf numFmtId="164" fontId="0" fillId="0" borderId="0" xfId="69" applyNumberFormat="1" applyFont="1" applyAlignment="1">
      <alignment horizontal="right" vertical="top" wrapText="1"/>
      <protection/>
    </xf>
    <xf numFmtId="164" fontId="0" fillId="0" borderId="0" xfId="69" applyNumberFormat="1" applyAlignment="1">
      <alignment horizontal="right" vertical="top" wrapText="1"/>
      <protection/>
    </xf>
    <xf numFmtId="0" fontId="0" fillId="0" borderId="12" xfId="69" applyFont="1" applyBorder="1" applyAlignment="1">
      <alignment wrapText="1"/>
      <protection/>
    </xf>
    <xf numFmtId="0" fontId="0" fillId="0" borderId="13" xfId="68" applyBorder="1" applyAlignment="1">
      <alignment horizontal="right" vertical="top" wrapText="1"/>
      <protection/>
    </xf>
    <xf numFmtId="0" fontId="2" fillId="0" borderId="0" xfId="64" applyFont="1" applyFill="1" applyAlignment="1">
      <alignment/>
    </xf>
    <xf numFmtId="0" fontId="2" fillId="0" borderId="0" xfId="64" applyFont="1" applyAlignment="1">
      <alignment/>
    </xf>
    <xf numFmtId="0" fontId="28" fillId="0" borderId="0" xfId="69" applyFont="1" applyAlignment="1">
      <alignment/>
      <protection/>
    </xf>
    <xf numFmtId="0" fontId="0" fillId="0" borderId="0" xfId="69" applyFont="1" applyBorder="1" applyAlignment="1">
      <alignment horizontal="left" wrapText="1"/>
      <protection/>
    </xf>
    <xf numFmtId="0" fontId="4" fillId="0" borderId="0" xfId="69" applyFont="1" applyAlignment="1">
      <alignment wrapText="1"/>
      <protection/>
    </xf>
    <xf numFmtId="0" fontId="0" fillId="0" borderId="0" xfId="68" applyFont="1" applyAlignment="1">
      <alignment wrapText="1"/>
      <protection/>
    </xf>
    <xf numFmtId="0" fontId="0" fillId="0" borderId="0" xfId="68" applyAlignment="1">
      <alignment wrapText="1"/>
      <protection/>
    </xf>
    <xf numFmtId="0" fontId="0" fillId="0" borderId="0" xfId="0" applyAlignment="1">
      <alignment wrapText="1"/>
    </xf>
    <xf numFmtId="0" fontId="0" fillId="0" borderId="0" xfId="0" applyAlignment="1">
      <alignment/>
    </xf>
    <xf numFmtId="0" fontId="4" fillId="0" borderId="0" xfId="0" applyFont="1" applyAlignment="1">
      <alignment/>
    </xf>
    <xf numFmtId="0" fontId="0" fillId="0" borderId="0" xfId="0" applyAlignment="1">
      <alignment horizontal="left" wrapText="1"/>
    </xf>
    <xf numFmtId="0" fontId="0" fillId="0" borderId="12" xfId="0" applyBorder="1" applyAlignment="1">
      <alignment horizontal="center"/>
    </xf>
    <xf numFmtId="0" fontId="4" fillId="0" borderId="0" xfId="0" applyFont="1" applyFill="1" applyAlignment="1">
      <alignment wrapText="1"/>
    </xf>
    <xf numFmtId="0" fontId="0" fillId="0" borderId="0" xfId="0" applyAlignment="1">
      <alignment horizontal="center"/>
    </xf>
    <xf numFmtId="0" fontId="4" fillId="0" borderId="0" xfId="0" applyFont="1" applyAlignment="1">
      <alignment wrapText="1"/>
    </xf>
    <xf numFmtId="0" fontId="0" fillId="0" borderId="0" xfId="0" applyNumberFormat="1" applyAlignment="1">
      <alignment horizontal="left" wrapText="1"/>
    </xf>
    <xf numFmtId="0" fontId="0" fillId="0" borderId="13" xfId="0" applyBorder="1" applyAlignment="1">
      <alignment horizontal="center"/>
    </xf>
    <xf numFmtId="0" fontId="0" fillId="0" borderId="0" xfId="0" applyBorder="1" applyAlignment="1">
      <alignment horizontal="left" wrapText="1"/>
    </xf>
    <xf numFmtId="0" fontId="0" fillId="0" borderId="13" xfId="0" applyFill="1" applyBorder="1" applyAlignment="1">
      <alignment horizontal="center"/>
    </xf>
    <xf numFmtId="0" fontId="0" fillId="0" borderId="0" xfId="0" applyBorder="1" applyAlignment="1">
      <alignment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xf>
    <xf numFmtId="0" fontId="0" fillId="0" borderId="0" xfId="0" applyBorder="1" applyAlignment="1">
      <alignment horizontal="center"/>
    </xf>
    <xf numFmtId="0" fontId="0" fillId="0" borderId="0" xfId="0" applyAlignment="1">
      <alignment wrapText="1" shrinkToFit="1"/>
    </xf>
    <xf numFmtId="0" fontId="0" fillId="0" borderId="0" xfId="0" applyFont="1" applyBorder="1" applyAlignment="1">
      <alignment horizontal="center"/>
    </xf>
    <xf numFmtId="0" fontId="0" fillId="0" borderId="0" xfId="69" applyNumberFormat="1" applyFont="1" applyAlignment="1">
      <alignment wrapText="1"/>
      <protection/>
    </xf>
    <xf numFmtId="0" fontId="28" fillId="0" borderId="0" xfId="69" applyFont="1" applyAlignment="1">
      <alignment wrapText="1"/>
      <protection/>
    </xf>
    <xf numFmtId="0" fontId="4" fillId="0" borderId="0" xfId="68" applyFont="1" applyAlignment="1">
      <alignment/>
      <protection/>
    </xf>
    <xf numFmtId="0" fontId="0" fillId="0" borderId="0" xfId="0" applyNumberFormat="1" applyFont="1" applyAlignment="1">
      <alignment wrapText="1"/>
    </xf>
    <xf numFmtId="0" fontId="0" fillId="0" borderId="0" xfId="0" applyFont="1" applyFill="1" applyAlignment="1">
      <alignment wrapText="1"/>
    </xf>
    <xf numFmtId="0" fontId="0" fillId="0" borderId="0" xfId="0" applyNumberFormat="1" applyAlignment="1">
      <alignment wrapText="1"/>
    </xf>
  </cellXfs>
  <cellStyles count="61">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Female Education, Contraceptive Use, and Total Fertility Rates" xfId="68"/>
    <cellStyle name="Normal_Primary School Enrollment and Adult Literacy in Top and Bottom 10 Countries.xls" xfId="69"/>
    <cellStyle name="Note" xfId="70"/>
    <cellStyle name="Output" xfId="71"/>
    <cellStyle name="Percent" xfId="72"/>
    <cellStyle name="Title" xfId="73"/>
    <cellStyle name="Total" xfId="74"/>
    <cellStyle name="Warning Text"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worksheet" Target="worksheets/sheet6.xml" /><Relationship Id="rId15" Type="http://schemas.openxmlformats.org/officeDocument/2006/relationships/chartsheet" Target="chartsheets/sheet9.xml" /><Relationship Id="rId16" Type="http://schemas.openxmlformats.org/officeDocument/2006/relationships/worksheet" Target="worksheets/sheet7.xml" /><Relationship Id="rId17" Type="http://schemas.openxmlformats.org/officeDocument/2006/relationships/chartsheet" Target="chartsheets/sheet10.xml" /><Relationship Id="rId18" Type="http://schemas.openxmlformats.org/officeDocument/2006/relationships/worksheet" Target="worksheets/sheet8.xml" /><Relationship Id="rId19" Type="http://schemas.openxmlformats.org/officeDocument/2006/relationships/chartsheet" Target="chartsheets/sheet11.xml" /><Relationship Id="rId20" Type="http://schemas.openxmlformats.org/officeDocument/2006/relationships/worksheet" Target="worksheets/sheet9.xml" /><Relationship Id="rId21" Type="http://schemas.openxmlformats.org/officeDocument/2006/relationships/chartsheet" Target="chartsheets/sheet12.xml" /><Relationship Id="rId22" Type="http://schemas.openxmlformats.org/officeDocument/2006/relationships/worksheet" Target="worksheets/sheet10.xml" /><Relationship Id="rId23" Type="http://schemas.openxmlformats.org/officeDocument/2006/relationships/worksheet" Target="worksheets/sheet11.xml" /><Relationship Id="rId24" Type="http://schemas.openxmlformats.org/officeDocument/2006/relationships/chartsheet" Target="chartsheets/sheet13.xml" /><Relationship Id="rId25" Type="http://schemas.openxmlformats.org/officeDocument/2006/relationships/worksheet" Target="worksheets/sheet12.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a:t>
            </a:r>
          </a:p>
        </c:rich>
      </c:tx>
      <c:layout/>
      <c:spPr>
        <a:noFill/>
        <a:ln>
          <a:noFill/>
        </a:ln>
      </c:spPr>
    </c:title>
    <c:plotArea>
      <c:layout/>
      <c:scatterChart>
        <c:scatterStyle val="line"/>
        <c:varyColors val="0"/>
        <c:ser>
          <c:idx val="0"/>
          <c:order val="0"/>
          <c:tx>
            <c:strRef>
              <c:f>'World Pop'!$B$3:$B$4</c:f>
              <c:strCache>
                <c:ptCount val="1"/>
                <c:pt idx="0">
                  <c:v>Population Billions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'World Pop'!$B$6:$B$64</c:f>
              <c:numCache>
                <c:ptCount val="59"/>
                <c:pt idx="0">
                  <c:v>2.529346</c:v>
                </c:pt>
                <c:pt idx="1">
                  <c:v>2.575938</c:v>
                </c:pt>
                <c:pt idx="2">
                  <c:v>2.622276</c:v>
                </c:pt>
                <c:pt idx="3">
                  <c:v>2.668744</c:v>
                </c:pt>
                <c:pt idx="4">
                  <c:v>2.715696</c:v>
                </c:pt>
                <c:pt idx="5">
                  <c:v>2.763453</c:v>
                </c:pt>
                <c:pt idx="6">
                  <c:v>2.812307</c:v>
                </c:pt>
                <c:pt idx="7">
                  <c:v>2.862516</c:v>
                </c:pt>
                <c:pt idx="8">
                  <c:v>2.914307</c:v>
                </c:pt>
                <c:pt idx="9">
                  <c:v>2.96787</c:v>
                </c:pt>
                <c:pt idx="10">
                  <c:v>3.023358</c:v>
                </c:pt>
                <c:pt idx="11">
                  <c:v>3.080877</c:v>
                </c:pt>
                <c:pt idx="12">
                  <c:v>3.140486</c:v>
                </c:pt>
                <c:pt idx="13">
                  <c:v>3.202186</c:v>
                </c:pt>
                <c:pt idx="14">
                  <c:v>3.265938</c:v>
                </c:pt>
                <c:pt idx="15">
                  <c:v>3.33167</c:v>
                </c:pt>
                <c:pt idx="16">
                  <c:v>3.399363</c:v>
                </c:pt>
                <c:pt idx="17">
                  <c:v>3.468916</c:v>
                </c:pt>
                <c:pt idx="18">
                  <c:v>3.540059</c:v>
                </c:pt>
                <c:pt idx="19">
                  <c:v>3.612445</c:v>
                </c:pt>
                <c:pt idx="20">
                  <c:v>3.685777</c:v>
                </c:pt>
                <c:pt idx="21">
                  <c:v>3.760016</c:v>
                </c:pt>
                <c:pt idx="22">
                  <c:v>3.835084</c:v>
                </c:pt>
                <c:pt idx="23">
                  <c:v>3.9106</c:v>
                </c:pt>
                <c:pt idx="24">
                  <c:v>3.986108</c:v>
                </c:pt>
                <c:pt idx="25">
                  <c:v>4.061317</c:v>
                </c:pt>
                <c:pt idx="26">
                  <c:v>4.136039</c:v>
                </c:pt>
                <c:pt idx="27">
                  <c:v>4.210444</c:v>
                </c:pt>
                <c:pt idx="28">
                  <c:v>4.285046</c:v>
                </c:pt>
                <c:pt idx="29">
                  <c:v>4.360583</c:v>
                </c:pt>
                <c:pt idx="30">
                  <c:v>4.437609</c:v>
                </c:pt>
                <c:pt idx="31">
                  <c:v>4.516151</c:v>
                </c:pt>
                <c:pt idx="32">
                  <c:v>4.596088</c:v>
                </c:pt>
                <c:pt idx="33">
                  <c:v>4.67763</c:v>
                </c:pt>
                <c:pt idx="34">
                  <c:v>4.760994</c:v>
                </c:pt>
                <c:pt idx="35">
                  <c:v>4.846247</c:v>
                </c:pt>
                <c:pt idx="36">
                  <c:v>4.933523</c:v>
                </c:pt>
                <c:pt idx="37">
                  <c:v>5.022542</c:v>
                </c:pt>
                <c:pt idx="38">
                  <c:v>5.112434</c:v>
                </c:pt>
                <c:pt idx="39">
                  <c:v>5.202029</c:v>
                </c:pt>
                <c:pt idx="40">
                  <c:v>5.290452</c:v>
                </c:pt>
                <c:pt idx="41">
                  <c:v>5.377383</c:v>
                </c:pt>
                <c:pt idx="42">
                  <c:v>5.462939</c:v>
                </c:pt>
                <c:pt idx="43">
                  <c:v>5.54723</c:v>
                </c:pt>
                <c:pt idx="44">
                  <c:v>5.630533</c:v>
                </c:pt>
                <c:pt idx="45">
                  <c:v>5.713073</c:v>
                </c:pt>
                <c:pt idx="46">
                  <c:v>5.794813</c:v>
                </c:pt>
                <c:pt idx="47">
                  <c:v>5.875693</c:v>
                </c:pt>
                <c:pt idx="48">
                  <c:v>5.955914</c:v>
                </c:pt>
                <c:pt idx="49">
                  <c:v>6.035737</c:v>
                </c:pt>
                <c:pt idx="50">
                  <c:v>6.115367</c:v>
                </c:pt>
                <c:pt idx="51">
                  <c:v>6.194886</c:v>
                </c:pt>
                <c:pt idx="52">
                  <c:v>6.274302</c:v>
                </c:pt>
                <c:pt idx="53">
                  <c:v>6.353658</c:v>
                </c:pt>
                <c:pt idx="54">
                  <c:v>6.432978</c:v>
                </c:pt>
                <c:pt idx="55">
                  <c:v>6.512276</c:v>
                </c:pt>
                <c:pt idx="56">
                  <c:v>6.591548</c:v>
                </c:pt>
                <c:pt idx="57">
                  <c:v>6.671226</c:v>
                </c:pt>
                <c:pt idx="58">
                  <c:v>6.75</c:v>
                </c:pt>
              </c:numCache>
            </c:numRef>
          </c:yVal>
          <c:smooth val="0"/>
        </c:ser>
        <c:axId val="45095442"/>
        <c:axId val="3205795"/>
      </c:scatterChart>
      <c:valAx>
        <c:axId val="45095442"/>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05795"/>
        <c:crossesAt val="2"/>
        <c:crossBetween val="midCat"/>
        <c:dispUnits/>
        <c:majorUnit val="10"/>
        <c:minorUnit val="2"/>
      </c:valAx>
      <c:valAx>
        <c:axId val="3205795"/>
        <c:scaling>
          <c:orientation val="minMax"/>
          <c:max val="7"/>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45095442"/>
        <c:crossesAt val="1945"/>
        <c:crossBetween val="midCat"/>
        <c:dispUnits/>
        <c:majorUnit val="0.5"/>
        <c:minorUnit val="0.1"/>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Per Capita Gross Domestic Product Based on Purchasing Power Parity for China, India, and Brazil, 1980-2008
</a:t>
            </a:r>
          </a:p>
        </c:rich>
      </c:tx>
      <c:layout/>
      <c:spPr>
        <a:noFill/>
        <a:ln>
          <a:noFill/>
        </a:ln>
      </c:spPr>
    </c:title>
    <c:plotArea>
      <c:layout>
        <c:manualLayout>
          <c:xMode val="edge"/>
          <c:yMode val="edge"/>
          <c:x val="0.05375"/>
          <c:y val="0.1265"/>
          <c:w val="0.90225"/>
          <c:h val="0.823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Br'!$B$7:$B$36</c:f>
              <c:numCache>
                <c:ptCount val="30"/>
                <c:pt idx="0">
                  <c:v>250.831</c:v>
                </c:pt>
                <c:pt idx="1">
                  <c:v>284.661</c:v>
                </c:pt>
                <c:pt idx="2">
                  <c:v>324.382</c:v>
                </c:pt>
                <c:pt idx="3">
                  <c:v>369.05</c:v>
                </c:pt>
                <c:pt idx="4">
                  <c:v>435.415</c:v>
                </c:pt>
                <c:pt idx="5">
                  <c:v>501.969</c:v>
                </c:pt>
                <c:pt idx="6">
                  <c:v>549.616</c:v>
                </c:pt>
                <c:pt idx="7">
                  <c:v>620.822</c:v>
                </c:pt>
                <c:pt idx="8">
                  <c:v>703.599</c:v>
                </c:pt>
                <c:pt idx="9">
                  <c:v>748.787</c:v>
                </c:pt>
                <c:pt idx="10">
                  <c:v>795.691</c:v>
                </c:pt>
                <c:pt idx="11">
                  <c:v>888.2</c:v>
                </c:pt>
                <c:pt idx="12">
                  <c:v>1026.379</c:v>
                </c:pt>
                <c:pt idx="13">
                  <c:v>1182.375</c:v>
                </c:pt>
                <c:pt idx="14">
                  <c:v>1350.24</c:v>
                </c:pt>
                <c:pt idx="15">
                  <c:v>1512.566</c:v>
                </c:pt>
                <c:pt idx="16">
                  <c:v>1677.938</c:v>
                </c:pt>
                <c:pt idx="17">
                  <c:v>1847.69</c:v>
                </c:pt>
                <c:pt idx="18">
                  <c:v>1996</c:v>
                </c:pt>
                <c:pt idx="19">
                  <c:v>2161.524</c:v>
                </c:pt>
                <c:pt idx="20">
                  <c:v>2375.731</c:v>
                </c:pt>
                <c:pt idx="21">
                  <c:v>2612.627</c:v>
                </c:pt>
                <c:pt idx="22">
                  <c:v>2877.927</c:v>
                </c:pt>
                <c:pt idx="23">
                  <c:v>3217.456</c:v>
                </c:pt>
                <c:pt idx="24">
                  <c:v>3614.104</c:v>
                </c:pt>
                <c:pt idx="25">
                  <c:v>4102.495</c:v>
                </c:pt>
                <c:pt idx="26">
                  <c:v>4748.661</c:v>
                </c:pt>
                <c:pt idx="27">
                  <c:v>5553.39</c:v>
                </c:pt>
                <c:pt idx="28">
                  <c:v>6187.707</c:v>
                </c:pt>
                <c:pt idx="29">
                  <c:v>6778.091</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Br'!$C$7:$C$36</c:f>
              <c:numCache>
                <c:ptCount val="30"/>
                <c:pt idx="0">
                  <c:v>415.92</c:v>
                </c:pt>
                <c:pt idx="1">
                  <c:v>472.123</c:v>
                </c:pt>
                <c:pt idx="2">
                  <c:v>509.671</c:v>
                </c:pt>
                <c:pt idx="3">
                  <c:v>551.058</c:v>
                </c:pt>
                <c:pt idx="4">
                  <c:v>585.173</c:v>
                </c:pt>
                <c:pt idx="5">
                  <c:v>618.585</c:v>
                </c:pt>
                <c:pt idx="6">
                  <c:v>648.794</c:v>
                </c:pt>
                <c:pt idx="7">
                  <c:v>680.5</c:v>
                </c:pt>
                <c:pt idx="8">
                  <c:v>745.896</c:v>
                </c:pt>
                <c:pt idx="9">
                  <c:v>809.476</c:v>
                </c:pt>
                <c:pt idx="10">
                  <c:v>869.648</c:v>
                </c:pt>
                <c:pt idx="11">
                  <c:v>900.851</c:v>
                </c:pt>
                <c:pt idx="12">
                  <c:v>943.144</c:v>
                </c:pt>
                <c:pt idx="13">
                  <c:v>991.416</c:v>
                </c:pt>
                <c:pt idx="14">
                  <c:v>1054.05</c:v>
                </c:pt>
                <c:pt idx="15">
                  <c:v>1133.069</c:v>
                </c:pt>
                <c:pt idx="16">
                  <c:v>1218.842</c:v>
                </c:pt>
                <c:pt idx="17">
                  <c:v>1343.647</c:v>
                </c:pt>
                <c:pt idx="18">
                  <c:v>1405.327</c:v>
                </c:pt>
                <c:pt idx="19">
                  <c:v>1447.085</c:v>
                </c:pt>
                <c:pt idx="20">
                  <c:v>1517.704</c:v>
                </c:pt>
                <c:pt idx="21">
                  <c:v>1585.251</c:v>
                </c:pt>
                <c:pt idx="22">
                  <c:v>1656.63</c:v>
                </c:pt>
                <c:pt idx="23">
                  <c:v>1779.113</c:v>
                </c:pt>
                <c:pt idx="24">
                  <c:v>1941.621</c:v>
                </c:pt>
                <c:pt idx="25">
                  <c:v>2153.128</c:v>
                </c:pt>
                <c:pt idx="26">
                  <c:v>2401.605</c:v>
                </c:pt>
                <c:pt idx="27">
                  <c:v>2676.584</c:v>
                </c:pt>
                <c:pt idx="28">
                  <c:v>2867.872</c:v>
                </c:pt>
                <c:pt idx="29">
                  <c:v>3015.129</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Br'!$D$7:$D$36</c:f>
              <c:numCache>
                <c:ptCount val="30"/>
                <c:pt idx="0">
                  <c:v>3741</c:v>
                </c:pt>
                <c:pt idx="1">
                  <c:v>3820.741</c:v>
                </c:pt>
                <c:pt idx="2">
                  <c:v>3983.779</c:v>
                </c:pt>
                <c:pt idx="3">
                  <c:v>3909.594</c:v>
                </c:pt>
                <c:pt idx="4">
                  <c:v>4175.14</c:v>
                </c:pt>
                <c:pt idx="5">
                  <c:v>4539.581</c:v>
                </c:pt>
                <c:pt idx="6">
                  <c:v>4886.559</c:v>
                </c:pt>
                <c:pt idx="7">
                  <c:v>5105.275</c:v>
                </c:pt>
                <c:pt idx="8">
                  <c:v>5192.418</c:v>
                </c:pt>
                <c:pt idx="9">
                  <c:v>5457.256</c:v>
                </c:pt>
                <c:pt idx="10">
                  <c:v>5335.415</c:v>
                </c:pt>
                <c:pt idx="11">
                  <c:v>5487.887</c:v>
                </c:pt>
                <c:pt idx="12">
                  <c:v>5496.995</c:v>
                </c:pt>
                <c:pt idx="13">
                  <c:v>5801.856</c:v>
                </c:pt>
                <c:pt idx="14">
                  <c:v>6172.767</c:v>
                </c:pt>
                <c:pt idx="15">
                  <c:v>6466.263</c:v>
                </c:pt>
                <c:pt idx="16">
                  <c:v>6628.93</c:v>
                </c:pt>
                <c:pt idx="17">
                  <c:v>6869.03</c:v>
                </c:pt>
                <c:pt idx="18">
                  <c:v>6845.764</c:v>
                </c:pt>
                <c:pt idx="19">
                  <c:v>6860.842</c:v>
                </c:pt>
                <c:pt idx="20">
                  <c:v>7203.514</c:v>
                </c:pt>
                <c:pt idx="21">
                  <c:v>7353.813</c:v>
                </c:pt>
                <c:pt idx="22">
                  <c:v>7559.797</c:v>
                </c:pt>
                <c:pt idx="23">
                  <c:v>7697.896</c:v>
                </c:pt>
                <c:pt idx="24">
                  <c:v>8231.328</c:v>
                </c:pt>
                <c:pt idx="25">
                  <c:v>8603.361</c:v>
                </c:pt>
                <c:pt idx="26">
                  <c:v>9166.298</c:v>
                </c:pt>
                <c:pt idx="27">
                  <c:v>9900.056</c:v>
                </c:pt>
                <c:pt idx="28">
                  <c:v>10525.522</c:v>
                </c:pt>
                <c:pt idx="29">
                  <c:v>10498.881</c:v>
                </c:pt>
              </c:numCache>
            </c:numRef>
          </c:val>
        </c:ser>
        <c:axId val="26439052"/>
        <c:axId val="36624877"/>
      </c:barChart>
      <c:catAx>
        <c:axId val="26439052"/>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624877"/>
        <c:crosses val="autoZero"/>
        <c:auto val="1"/>
        <c:lblOffset val="100"/>
        <c:noMultiLvlLbl val="0"/>
      </c:catAx>
      <c:valAx>
        <c:axId val="36624877"/>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439052"/>
        <c:crossesAt val="1"/>
        <c:crossBetween val="between"/>
        <c:dispUnits/>
      </c:valAx>
      <c:spPr>
        <a:solidFill>
          <a:srgbClr val="FFFFFF"/>
        </a:solidFill>
        <a:ln w="12700">
          <a:solidFill>
            <a:srgbClr val="808080"/>
          </a:solidFill>
        </a:ln>
      </c:spPr>
    </c:plotArea>
    <c:legend>
      <c:legendPos val="r"/>
      <c:layout>
        <c:manualLayout>
          <c:xMode val="edge"/>
          <c:yMode val="edge"/>
          <c:x val="0.1925"/>
          <c:y val="0.201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Development Assistance Committee Members, 1960-2009</a:t>
            </a:r>
          </a:p>
        </c:rich>
      </c:tx>
      <c:layout/>
      <c:spPr>
        <a:noFill/>
        <a:ln>
          <a:noFill/>
        </a:ln>
      </c:spPr>
    </c:title>
    <c:plotArea>
      <c:layout/>
      <c:scatterChart>
        <c:scatterStyle val="line"/>
        <c:varyColors val="0"/>
        <c:ser>
          <c:idx val="0"/>
          <c:order val="0"/>
          <c:tx>
            <c:strRef>
              <c:f>'ODA DAC'!$B$4</c:f>
              <c:strCache>
                <c:ptCount val="1"/>
                <c:pt idx="0">
                  <c:v>Total Net ODA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DAC'!$B$7:$B$56</c:f>
              <c:numCache>
                <c:ptCount val="50"/>
                <c:pt idx="0">
                  <c:v>4.67567</c:v>
                </c:pt>
                <c:pt idx="1">
                  <c:v>5.2437</c:v>
                </c:pt>
                <c:pt idx="2">
                  <c:v>5.55437</c:v>
                </c:pt>
                <c:pt idx="3">
                  <c:v>5.7523</c:v>
                </c:pt>
                <c:pt idx="4">
                  <c:v>5.924</c:v>
                </c:pt>
                <c:pt idx="5">
                  <c:v>6.48942</c:v>
                </c:pt>
                <c:pt idx="6">
                  <c:v>6.45859</c:v>
                </c:pt>
                <c:pt idx="7">
                  <c:v>6.35811</c:v>
                </c:pt>
                <c:pt idx="8">
                  <c:v>6.91392</c:v>
                </c:pt>
                <c:pt idx="9">
                  <c:v>6.8889</c:v>
                </c:pt>
                <c:pt idx="10">
                  <c:v>6.71288</c:v>
                </c:pt>
                <c:pt idx="11">
                  <c:v>7.28362</c:v>
                </c:pt>
                <c:pt idx="12">
                  <c:v>8.84389</c:v>
                </c:pt>
                <c:pt idx="13">
                  <c:v>8.70293</c:v>
                </c:pt>
                <c:pt idx="14">
                  <c:v>11.17976</c:v>
                </c:pt>
                <c:pt idx="15">
                  <c:v>13.25398</c:v>
                </c:pt>
                <c:pt idx="16">
                  <c:v>13.24816</c:v>
                </c:pt>
                <c:pt idx="17">
                  <c:v>14.95565</c:v>
                </c:pt>
                <c:pt idx="18">
                  <c:v>19.14766</c:v>
                </c:pt>
                <c:pt idx="19">
                  <c:v>21.8408</c:v>
                </c:pt>
                <c:pt idx="20">
                  <c:v>26.19505</c:v>
                </c:pt>
                <c:pt idx="21">
                  <c:v>24.60395</c:v>
                </c:pt>
                <c:pt idx="22">
                  <c:v>27.03698</c:v>
                </c:pt>
                <c:pt idx="23">
                  <c:v>26.77046</c:v>
                </c:pt>
                <c:pt idx="24">
                  <c:v>28.13038</c:v>
                </c:pt>
                <c:pt idx="25">
                  <c:v>28.75547</c:v>
                </c:pt>
                <c:pt idx="26">
                  <c:v>35.83601</c:v>
                </c:pt>
                <c:pt idx="27">
                  <c:v>40.62923</c:v>
                </c:pt>
                <c:pt idx="28">
                  <c:v>47.09699</c:v>
                </c:pt>
                <c:pt idx="29">
                  <c:v>45.76859</c:v>
                </c:pt>
                <c:pt idx="30">
                  <c:v>54.32501</c:v>
                </c:pt>
                <c:pt idx="31">
                  <c:v>58.35878</c:v>
                </c:pt>
                <c:pt idx="32">
                  <c:v>62.43511</c:v>
                </c:pt>
                <c:pt idx="33">
                  <c:v>56.25941</c:v>
                </c:pt>
                <c:pt idx="34">
                  <c:v>58.96023</c:v>
                </c:pt>
                <c:pt idx="35">
                  <c:v>58.8957</c:v>
                </c:pt>
                <c:pt idx="36">
                  <c:v>55.75058</c:v>
                </c:pt>
                <c:pt idx="37">
                  <c:v>48.65017</c:v>
                </c:pt>
                <c:pt idx="38">
                  <c:v>52.26956</c:v>
                </c:pt>
                <c:pt idx="39">
                  <c:v>53.55072</c:v>
                </c:pt>
                <c:pt idx="40">
                  <c:v>53.96156</c:v>
                </c:pt>
                <c:pt idx="41">
                  <c:v>52.68723</c:v>
                </c:pt>
                <c:pt idx="42">
                  <c:v>58.57546</c:v>
                </c:pt>
                <c:pt idx="43">
                  <c:v>69.43077</c:v>
                </c:pt>
                <c:pt idx="44">
                  <c:v>79.85483</c:v>
                </c:pt>
                <c:pt idx="45">
                  <c:v>107.83013</c:v>
                </c:pt>
                <c:pt idx="46">
                  <c:v>104.82314</c:v>
                </c:pt>
                <c:pt idx="47">
                  <c:v>104.18107</c:v>
                </c:pt>
                <c:pt idx="48">
                  <c:v>122.29556</c:v>
                </c:pt>
                <c:pt idx="49">
                  <c:v>119.68066</c:v>
                </c:pt>
              </c:numCache>
            </c:numRef>
          </c:yVal>
          <c:smooth val="0"/>
        </c:ser>
        <c:ser>
          <c:idx val="1"/>
          <c:order val="1"/>
          <c:tx>
            <c:strRef>
              <c:f>'ODA DAC'!$D$4</c:f>
              <c:strCache>
                <c:ptCount val="1"/>
                <c:pt idx="0">
                  <c:v>Debt Forgiveness Grants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DAC'!$D$7:$D$56</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0.022</c:v>
                </c:pt>
                <c:pt idx="12">
                  <c:v>0.27161</c:v>
                </c:pt>
                <c:pt idx="13">
                  <c:v>0.02925</c:v>
                </c:pt>
                <c:pt idx="14">
                  <c:v>0.0167</c:v>
                </c:pt>
                <c:pt idx="15">
                  <c:v>0.01927</c:v>
                </c:pt>
                <c:pt idx="16">
                  <c:v>0.13071000000000002</c:v>
                </c:pt>
                <c:pt idx="17">
                  <c:v>0.16763999999999998</c:v>
                </c:pt>
                <c:pt idx="18">
                  <c:v>0.66149</c:v>
                </c:pt>
                <c:pt idx="19">
                  <c:v>0.5225299999999999</c:v>
                </c:pt>
                <c:pt idx="20">
                  <c:v>1.15621</c:v>
                </c:pt>
                <c:pt idx="21">
                  <c:v>0.22041999999999998</c:v>
                </c:pt>
                <c:pt idx="22">
                  <c:v>0.07421</c:v>
                </c:pt>
                <c:pt idx="23">
                  <c:v>0.14819</c:v>
                </c:pt>
                <c:pt idx="24">
                  <c:v>0.10862000000000001</c:v>
                </c:pt>
                <c:pt idx="25">
                  <c:v>0.27976</c:v>
                </c:pt>
                <c:pt idx="26">
                  <c:v>0.30261</c:v>
                </c:pt>
                <c:pt idx="27">
                  <c:v>0.19063999999999998</c:v>
                </c:pt>
                <c:pt idx="28">
                  <c:v>0.29017000000000004</c:v>
                </c:pt>
                <c:pt idx="29">
                  <c:v>0.61972</c:v>
                </c:pt>
                <c:pt idx="30">
                  <c:v>4.31265</c:v>
                </c:pt>
                <c:pt idx="31">
                  <c:v>6.0206800000000005</c:v>
                </c:pt>
                <c:pt idx="32">
                  <c:v>2.99604</c:v>
                </c:pt>
                <c:pt idx="33">
                  <c:v>2.70102</c:v>
                </c:pt>
                <c:pt idx="34">
                  <c:v>3.45239</c:v>
                </c:pt>
                <c:pt idx="35">
                  <c:v>3.72356</c:v>
                </c:pt>
                <c:pt idx="36">
                  <c:v>3.39767</c:v>
                </c:pt>
                <c:pt idx="37">
                  <c:v>3.12204</c:v>
                </c:pt>
                <c:pt idx="38">
                  <c:v>3.01186</c:v>
                </c:pt>
                <c:pt idx="39">
                  <c:v>2.2768800000000002</c:v>
                </c:pt>
                <c:pt idx="40">
                  <c:v>2.04515</c:v>
                </c:pt>
                <c:pt idx="41">
                  <c:v>2.50143</c:v>
                </c:pt>
                <c:pt idx="42">
                  <c:v>4.53849</c:v>
                </c:pt>
                <c:pt idx="43">
                  <c:v>8.31739</c:v>
                </c:pt>
                <c:pt idx="44">
                  <c:v>7.13411</c:v>
                </c:pt>
                <c:pt idx="45">
                  <c:v>24.99891</c:v>
                </c:pt>
                <c:pt idx="46">
                  <c:v>18.59986</c:v>
                </c:pt>
                <c:pt idx="47">
                  <c:v>9.62389</c:v>
                </c:pt>
                <c:pt idx="48">
                  <c:v>11.06734</c:v>
                </c:pt>
                <c:pt idx="49">
                  <c:v>0.5441</c:v>
                </c:pt>
              </c:numCache>
            </c:numRef>
          </c:yVal>
          <c:smooth val="0"/>
        </c:ser>
        <c:axId val="61188438"/>
        <c:axId val="13825031"/>
      </c:scatterChart>
      <c:valAx>
        <c:axId val="61188438"/>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825031"/>
        <c:crossesAt val="0"/>
        <c:crossBetween val="midCat"/>
        <c:dispUnits/>
        <c:majorUnit val="5"/>
        <c:minorUnit val="1"/>
      </c:valAx>
      <c:valAx>
        <c:axId val="13825031"/>
        <c:scaling>
          <c:orientation val="minMax"/>
          <c:max val="140"/>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1188438"/>
        <c:crossesAt val="1960"/>
        <c:crossBetween val="midCat"/>
        <c:dispUnits/>
        <c:majorUnit val="20"/>
        <c:minorUnit val="4"/>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the United States, 1960-2009</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US'!$B$6:$B$55</c:f>
              <c:numCache>
                <c:ptCount val="50"/>
                <c:pt idx="0">
                  <c:v>2.7598</c:v>
                </c:pt>
                <c:pt idx="1">
                  <c:v>3.0261</c:v>
                </c:pt>
                <c:pt idx="2">
                  <c:v>3.3172</c:v>
                </c:pt>
                <c:pt idx="3">
                  <c:v>3.5803</c:v>
                </c:pt>
                <c:pt idx="4">
                  <c:v>3.6018</c:v>
                </c:pt>
                <c:pt idx="5">
                  <c:v>4.0227</c:v>
                </c:pt>
                <c:pt idx="6">
                  <c:v>3.8198</c:v>
                </c:pt>
                <c:pt idx="7">
                  <c:v>3.296</c:v>
                </c:pt>
                <c:pt idx="8">
                  <c:v>3.8374</c:v>
                </c:pt>
                <c:pt idx="9">
                  <c:v>3.376</c:v>
                </c:pt>
                <c:pt idx="10">
                  <c:v>3.153</c:v>
                </c:pt>
                <c:pt idx="11">
                  <c:v>3.1122</c:v>
                </c:pt>
                <c:pt idx="12">
                  <c:v>3.9584</c:v>
                </c:pt>
                <c:pt idx="13">
                  <c:v>2.6554</c:v>
                </c:pt>
                <c:pt idx="14">
                  <c:v>3.6735</c:v>
                </c:pt>
                <c:pt idx="15">
                  <c:v>4.1609</c:v>
                </c:pt>
                <c:pt idx="16">
                  <c:v>4.3602</c:v>
                </c:pt>
                <c:pt idx="17">
                  <c:v>4.6822</c:v>
                </c:pt>
                <c:pt idx="18">
                  <c:v>5.6635</c:v>
                </c:pt>
                <c:pt idx="19">
                  <c:v>4.684</c:v>
                </c:pt>
                <c:pt idx="20">
                  <c:v>7.138</c:v>
                </c:pt>
                <c:pt idx="21">
                  <c:v>5.782</c:v>
                </c:pt>
                <c:pt idx="22">
                  <c:v>8.202</c:v>
                </c:pt>
                <c:pt idx="23">
                  <c:v>8.081</c:v>
                </c:pt>
                <c:pt idx="24">
                  <c:v>8.711</c:v>
                </c:pt>
                <c:pt idx="25">
                  <c:v>9.403</c:v>
                </c:pt>
                <c:pt idx="26">
                  <c:v>9.564</c:v>
                </c:pt>
                <c:pt idx="27">
                  <c:v>9.115</c:v>
                </c:pt>
                <c:pt idx="28">
                  <c:v>10.141</c:v>
                </c:pt>
                <c:pt idx="29">
                  <c:v>7.677</c:v>
                </c:pt>
                <c:pt idx="30">
                  <c:v>11.394</c:v>
                </c:pt>
                <c:pt idx="31">
                  <c:v>11.262</c:v>
                </c:pt>
                <c:pt idx="32">
                  <c:v>11.709</c:v>
                </c:pt>
                <c:pt idx="33">
                  <c:v>10.123</c:v>
                </c:pt>
                <c:pt idx="34">
                  <c:v>9.927</c:v>
                </c:pt>
                <c:pt idx="35">
                  <c:v>7.367</c:v>
                </c:pt>
                <c:pt idx="36">
                  <c:v>9.377</c:v>
                </c:pt>
                <c:pt idx="37">
                  <c:v>6.878</c:v>
                </c:pt>
                <c:pt idx="38">
                  <c:v>8.78598</c:v>
                </c:pt>
                <c:pt idx="39">
                  <c:v>9.14526</c:v>
                </c:pt>
                <c:pt idx="40">
                  <c:v>9.95489</c:v>
                </c:pt>
                <c:pt idx="41">
                  <c:v>11.42935</c:v>
                </c:pt>
                <c:pt idx="42">
                  <c:v>13.29007</c:v>
                </c:pt>
                <c:pt idx="43">
                  <c:v>16.31952</c:v>
                </c:pt>
                <c:pt idx="44">
                  <c:v>19.70491</c:v>
                </c:pt>
                <c:pt idx="45">
                  <c:v>27.93474</c:v>
                </c:pt>
                <c:pt idx="46">
                  <c:v>23.53214</c:v>
                </c:pt>
                <c:pt idx="47">
                  <c:v>21.7869</c:v>
                </c:pt>
                <c:pt idx="48">
                  <c:v>26.84193</c:v>
                </c:pt>
                <c:pt idx="49">
                  <c:v>28.66533</c:v>
                </c:pt>
              </c:numCache>
            </c:numRef>
          </c:yVal>
          <c:smooth val="0"/>
        </c:ser>
        <c:ser>
          <c:idx val="1"/>
          <c:order val="1"/>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US'!$D$6:$D$55</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0.001</c:v>
                </c:pt>
                <c:pt idx="12">
                  <c:v>0.001</c:v>
                </c:pt>
                <c:pt idx="13">
                  <c:v>0.02925</c:v>
                </c:pt>
                <c:pt idx="14">
                  <c:v>0.0167</c:v>
                </c:pt>
                <c:pt idx="15">
                  <c:v>0.01927</c:v>
                </c:pt>
                <c:pt idx="16">
                  <c:v>0.032</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1.374</c:v>
                </c:pt>
                <c:pt idx="31">
                  <c:v>4.391</c:v>
                </c:pt>
                <c:pt idx="32">
                  <c:v>0.951</c:v>
                </c:pt>
                <c:pt idx="33">
                  <c:v>0.667</c:v>
                </c:pt>
                <c:pt idx="34">
                  <c:v>0.226</c:v>
                </c:pt>
                <c:pt idx="35">
                  <c:v>0.128</c:v>
                </c:pt>
                <c:pt idx="36">
                  <c:v>0</c:v>
                </c:pt>
                <c:pt idx="37">
                  <c:v>0.175</c:v>
                </c:pt>
                <c:pt idx="38">
                  <c:v>0.03819</c:v>
                </c:pt>
                <c:pt idx="39">
                  <c:v>0.06787</c:v>
                </c:pt>
                <c:pt idx="40">
                  <c:v>0.0206</c:v>
                </c:pt>
                <c:pt idx="41">
                  <c:v>0.02335</c:v>
                </c:pt>
                <c:pt idx="42">
                  <c:v>0.41989</c:v>
                </c:pt>
                <c:pt idx="43">
                  <c:v>2.40018</c:v>
                </c:pt>
                <c:pt idx="44">
                  <c:v>0.14057</c:v>
                </c:pt>
                <c:pt idx="45">
                  <c:v>4.19407</c:v>
                </c:pt>
                <c:pt idx="46">
                  <c:v>1.70283</c:v>
                </c:pt>
                <c:pt idx="47">
                  <c:v>0.06748</c:v>
                </c:pt>
                <c:pt idx="48">
                  <c:v>0.3856</c:v>
                </c:pt>
                <c:pt idx="49">
                  <c:v>0</c:v>
                </c:pt>
              </c:numCache>
            </c:numRef>
          </c:yVal>
          <c:smooth val="0"/>
        </c:ser>
        <c:axId val="57316416"/>
        <c:axId val="46085697"/>
      </c:scatterChart>
      <c:valAx>
        <c:axId val="57316416"/>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085697"/>
        <c:crossesAt val="0"/>
        <c:crossBetween val="midCat"/>
        <c:dispUnits/>
        <c:majorUnit val="5"/>
        <c:minorUnit val="1"/>
      </c:valAx>
      <c:valAx>
        <c:axId val="46085697"/>
        <c:scaling>
          <c:orientation val="minMax"/>
          <c:max val="35"/>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7316416"/>
        <c:crossesAt val="1960"/>
        <c:crossBetween val="midCat"/>
        <c:dispUnits/>
        <c:majorUnit val="5"/>
        <c:minorUnit val="1"/>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Female Secondary Education and Total Fertility Rates</a:t>
            </a:r>
          </a:p>
        </c:rich>
      </c:tx>
      <c:layout/>
      <c:spPr>
        <a:noFill/>
        <a:ln>
          <a:noFill/>
        </a:ln>
      </c:spPr>
    </c:title>
    <c:plotArea>
      <c:layout/>
      <c:scatterChart>
        <c:scatterStyle val="lineMarker"/>
        <c:varyColors val="0"/>
        <c:ser>
          <c:idx val="0"/>
          <c:order val="0"/>
          <c:tx>
            <c:v>Total Fertility 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12700">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strLit>
              <c:ptCount val="209"/>
              <c:pt idx="0">
                <c:v>14.6009523295809</c:v>
              </c:pt>
              <c:pt idx="3">
                <c:v>72.043956043956</c:v>
              </c:pt>
              <c:pt idx="5">
                <c:v>79.0697674418605</c:v>
              </c:pt>
              <c:pt idx="6">
                <c:v>87.1749558192376</c:v>
              </c:pt>
              <c:pt idx="7">
                <c:v>83.790810687358</c:v>
              </c:pt>
              <c:pt idx="8">
                <c:v>88.65637778319</c:v>
              </c:pt>
              <c:pt idx="9">
                <c:v>79.1731266149871</c:v>
              </c:pt>
              <c:pt idx="10">
                <c:v>88.6932565471355</c:v>
              </c:pt>
              <c:pt idx="12">
                <c:v>97.2491480499811</c:v>
              </c:pt>
              <c:pt idx="13">
                <c:v>87.1015526416854</c:v>
              </c:pt>
              <c:pt idx="14">
                <c:v>91.3177170570736</c:v>
              </c:pt>
              <c:pt idx="15">
                <c:v>42.5761858155053</c:v>
              </c:pt>
              <c:pt idx="17">
                <c:v>88.8672704356168</c:v>
              </c:pt>
              <c:pt idx="18">
                <c:v>85.10910516344</c:v>
              </c:pt>
              <c:pt idx="19">
                <c:v>67.869896728115</c:v>
              </c:pt>
              <c:pt idx="21">
                <c:v>56.2925779849408</c:v>
              </c:pt>
              <c:pt idx="22">
                <c:v>49.0218894768042</c:v>
              </c:pt>
              <c:pt idx="23">
                <c:v>69.0489290135421</c:v>
              </c:pt>
              <c:pt idx="25">
                <c:v>60.4503059795031</c:v>
              </c:pt>
              <c:pt idx="26">
                <c:v>85.4118976575777</c:v>
              </c:pt>
              <c:pt idx="27">
                <c:v>88.7063655030801</c:v>
              </c:pt>
              <c:pt idx="28">
                <c:v>90.5072955548015</c:v>
              </c:pt>
              <c:pt idx="29">
                <c:v>82.2843394173448</c:v>
              </c:pt>
              <c:pt idx="30">
                <c:v>13.0970095748216</c:v>
              </c:pt>
              <c:pt idx="32">
                <c:v>31.6566556251686</c:v>
              </c:pt>
              <c:pt idx="36">
                <c:v>76.0185662712739</c:v>
              </c:pt>
              <c:pt idx="37">
                <c:v>7.72444279862059</c:v>
              </c:pt>
              <c:pt idx="39">
                <c:v>86.1818274430176</c:v>
              </c:pt>
              <c:pt idx="41">
                <c:v>75.7937739684193</c:v>
              </c:pt>
              <c:pt idx="42">
                <c:v>75.758137809515</c:v>
              </c:pt>
              <c:pt idx="43">
                <c:v>76.6884209037047</c:v>
              </c:pt>
              <c:pt idx="46">
                <c:v>83.7063563115488</c:v>
              </c:pt>
              <c:pt idx="49">
                <c:v>89.1790221198599</c:v>
              </c:pt>
              <c:pt idx="50">
                <c:v>83.3087445455234</c:v>
              </c:pt>
              <c:pt idx="51">
                <c:v>96.7005076142132</c:v>
              </c:pt>
              <c:pt idx="53">
                <c:v>91.7052665534291</c:v>
              </c:pt>
              <c:pt idx="54">
                <c:v>17.0462671352717</c:v>
              </c:pt>
              <c:pt idx="55">
                <c:v>90.7003118797845</c:v>
              </c:pt>
              <c:pt idx="56">
                <c:v>65.2004176614947</c:v>
              </c:pt>
              <c:pt idx="58">
                <c:v>69.6337613470327</c:v>
              </c:pt>
              <c:pt idx="60">
                <c:v>57.1765914239217</c:v>
              </c:pt>
              <c:pt idx="62">
                <c:v>23.1247327833288</c:v>
              </c:pt>
              <c:pt idx="63">
                <c:v>90.7149042624844</c:v>
              </c:pt>
              <c:pt idx="64">
                <c:v>19.8113291636422</c:v>
              </c:pt>
              <c:pt idx="65">
                <c:v>82.7999374858909</c:v>
              </c:pt>
              <c:pt idx="66">
                <c:v>96.9157937042315</c:v>
              </c:pt>
              <c:pt idx="67">
                <c:v>99.3536250325683</c:v>
              </c:pt>
              <c:pt idx="69">
                <c:v>41.4483478664372</c:v>
              </c:pt>
              <c:pt idx="70">
                <c:v>79.2050237082607</c:v>
              </c:pt>
              <c:pt idx="72">
                <c:v>44.0672087182985</c:v>
              </c:pt>
              <c:pt idx="74">
                <c:v>90.5514986577347</c:v>
              </c:pt>
              <c:pt idx="75">
                <c:v>84.5657481688176</c:v>
              </c:pt>
              <c:pt idx="76">
                <c:v>38.6613849161436</c:v>
              </c:pt>
              <c:pt idx="77">
                <c:v>21.8028399865845</c:v>
              </c:pt>
              <c:pt idx="83">
                <c:v>90.5478105682435</c:v>
              </c:pt>
              <c:pt idx="84">
                <c:v>91.3180386864597</c:v>
              </c:pt>
              <c:pt idx="86">
                <c:v>68.1364022761446</c:v>
              </c:pt>
              <c:pt idx="88">
                <c:v>38.3520562705404</c:v>
              </c:pt>
              <c:pt idx="89">
                <c:v>90.4529451791367</c:v>
              </c:pt>
              <c:pt idx="90">
                <c:v>87.5269159501593</c:v>
              </c:pt>
              <c:pt idx="91">
                <c:v>95.0982219186633</c:v>
              </c:pt>
              <c:pt idx="92">
                <c:v>79.0723170988826</c:v>
              </c:pt>
              <c:pt idx="93">
                <c:v>98.4415444985124</c:v>
              </c:pt>
              <c:pt idx="94">
                <c:v>83.9672471396888</c:v>
              </c:pt>
              <c:pt idx="95">
                <c:v>90.9291869106251</c:v>
              </c:pt>
              <c:pt idx="96">
                <c:v>48.1116287046306</c:v>
              </c:pt>
              <c:pt idx="97">
                <c:v>70.7228535353535</c:v>
              </c:pt>
              <c:pt idx="98">
                <c:v>80.1520355957505</c:v>
              </c:pt>
              <c:pt idx="99">
                <c:v>79.6445876373259</c:v>
              </c:pt>
              <c:pt idx="100">
                <c:v>33.4568979817528</c:v>
              </c:pt>
              <c:pt idx="102">
                <c:v>79.0129945603172</c:v>
              </c:pt>
              <c:pt idx="103">
                <c:v>30.9243882147959</c:v>
              </c:pt>
              <c:pt idx="106">
                <c:v>67.972972972973</c:v>
              </c:pt>
              <c:pt idx="107">
                <c:v>92.4877350776778</c:v>
              </c:pt>
              <c:pt idx="108">
                <c:v>85.2851501974309</c:v>
              </c:pt>
              <c:pt idx="109">
                <c:v>80.6345910521364</c:v>
              </c:pt>
              <c:pt idx="110">
                <c:v>25.4541720299724</c:v>
              </c:pt>
              <c:pt idx="111">
                <c:v>24.40862613537</c:v>
              </c:pt>
              <c:pt idx="112">
                <c:v>70.3083891888278</c:v>
              </c:pt>
              <c:pt idx="113">
                <c:v>70.7513227513228</c:v>
              </c:pt>
              <c:pt idx="114">
                <c:v>23.4619899891607</c:v>
              </c:pt>
              <c:pt idx="115">
                <c:v>81.8671553926469</c:v>
              </c:pt>
              <c:pt idx="116">
                <c:v>54.3009163464381</c:v>
              </c:pt>
              <c:pt idx="117">
                <c:v>15.2296399998028</c:v>
              </c:pt>
              <c:pt idx="118">
                <c:v>80.9335519336484</c:v>
              </c:pt>
              <c:pt idx="119">
                <c:v>73.5513079262106</c:v>
              </c:pt>
              <c:pt idx="121">
                <c:v>80.4833806966531</c:v>
              </c:pt>
              <c:pt idx="123">
                <c:v>85.3192730100107</c:v>
              </c:pt>
              <c:pt idx="125">
                <c:v>96.1538461538462</c:v>
              </c:pt>
              <c:pt idx="127">
                <c:v>8.83838167069207</c:v>
              </c:pt>
              <c:pt idx="128">
                <c:v>46.4236510563752</c:v>
              </c:pt>
              <c:pt idx="129">
                <c:v>60.0815698093429</c:v>
              </c:pt>
              <c:pt idx="132">
                <c:v>88.9737178663022</c:v>
              </c:pt>
              <c:pt idx="135">
                <c:v>48.4913209680058</c:v>
              </c:pt>
              <c:pt idx="136">
                <c:v>6.78719193398836</c:v>
              </c:pt>
              <c:pt idx="137">
                <c:v>22.498500503426</c:v>
              </c:pt>
              <c:pt idx="140">
                <c:v>95.9880236278878</c:v>
              </c:pt>
              <c:pt idx="141">
                <c:v>77.8066750814571</c:v>
              </c:pt>
              <c:pt idx="142">
                <c:v>28.7221390295405</c:v>
              </c:pt>
              <c:pt idx="144">
                <c:v>87.2483154579163</c:v>
              </c:pt>
              <c:pt idx="145">
                <c:v>68.6558374638072</c:v>
              </c:pt>
              <c:pt idx="147">
                <c:v>61.6005899322873</c:v>
              </c:pt>
              <c:pt idx="148">
                <c:v>75.4989369276064</c:v>
              </c:pt>
              <c:pt idx="149">
                <c:v>66.1464927199193</c:v>
              </c:pt>
              <c:pt idx="150">
                <c:v>94.1545064889229</c:v>
              </c:pt>
              <c:pt idx="151">
                <c:v>91.8902466862474</c:v>
              </c:pt>
              <c:pt idx="153">
                <c:v>95.7000780031201</c:v>
              </c:pt>
              <c:pt idx="154">
                <c:v>71.8021464367522</c:v>
              </c:pt>
              <c:pt idx="157">
                <c:v>75.2366127023661</c:v>
              </c:pt>
              <c:pt idx="159">
                <c:v>34.5501955671447</c:v>
              </c:pt>
              <c:pt idx="160">
                <c:v>75.7598441893182</c:v>
              </c:pt>
              <c:pt idx="161">
                <c:v>19.7439010105528</c:v>
              </c:pt>
              <c:pt idx="162">
                <c:v>91.4156097348627</c:v>
              </c:pt>
              <c:pt idx="163">
                <c:v>99.1683395468884</c:v>
              </c:pt>
              <c:pt idx="164">
                <c:v>20.3664206558783</c:v>
              </c:pt>
              <c:pt idx="167">
                <c:v>91.7138035774553</c:v>
              </c:pt>
              <c:pt idx="168">
                <c:v>28.5805745991944</c:v>
              </c:pt>
              <c:pt idx="170">
                <c:v>74.0389544743867</c:v>
              </c:pt>
              <c:pt idx="171">
                <c:v>93.6862355811036</c:v>
              </c:pt>
              <c:pt idx="172">
                <c:v>96.6019530650194</c:v>
              </c:pt>
              <c:pt idx="174">
                <c:v>91.79580674567</c:v>
              </c:pt>
              <c:pt idx="175">
                <c:v>82.1441083732337</c:v>
              </c:pt>
              <c:pt idx="176">
                <c:v>95.3701968134958</c:v>
              </c:pt>
              <c:pt idx="178">
                <c:v>74.0776608040986</c:v>
              </c:pt>
              <c:pt idx="179">
                <c:v>26.3395622548007</c:v>
              </c:pt>
              <c:pt idx="180">
                <c:v>99.2159978663585</c:v>
              </c:pt>
              <c:pt idx="181">
                <c:v>82.8022420566432</c:v>
              </c:pt>
              <c:pt idx="182">
                <c:v>68.836095325935</c:v>
              </c:pt>
              <c:pt idx="183">
                <c:v>77.2829502871377</c:v>
              </c:pt>
              <c:pt idx="184">
                <c:v>76.7394592535264</c:v>
              </c:pt>
              <c:pt idx="185">
                <c:v>32.8615880121189</c:v>
              </c:pt>
              <c:pt idx="188">
                <c:v>73.6548302062335</c:v>
              </c:pt>
              <c:pt idx="189">
                <c:v>76.4361742281271</c:v>
              </c:pt>
              <c:pt idx="190">
                <c:v>75.646634499976</c:v>
              </c:pt>
              <c:pt idx="191">
                <c:v>70.2678996286454</c:v>
              </c:pt>
              <c:pt idx="193">
                <c:v>68.7306501547988</c:v>
              </c:pt>
              <c:pt idx="195">
                <c:v>20.683997536925</c:v>
              </c:pt>
              <c:pt idx="196">
                <c:v>85.4516926687982</c:v>
              </c:pt>
              <c:pt idx="197">
                <c:v>84.0984494755489</c:v>
              </c:pt>
              <c:pt idx="198">
                <c:v>94.7158712440347</c:v>
              </c:pt>
              <c:pt idx="200">
                <c:v>88.9837862415004</c:v>
              </c:pt>
              <c:pt idx="201">
                <c:v>73.1498338574357</c:v>
              </c:pt>
              <c:pt idx="202">
                <c:v>90.7216952375168</c:v>
              </c:pt>
              <c:pt idx="204">
                <c:v>73.6130890477194</c:v>
              </c:pt>
              <c:pt idx="206">
                <c:v>25.8634311838399</c:v>
              </c:pt>
              <c:pt idx="207">
                <c:v>41.8216185690991</c:v>
              </c:pt>
              <c:pt idx="208">
                <c:v>37.1727202080959</c:v>
              </c:pt>
            </c:strLit>
          </c:xVal>
          <c:yVal>
            <c:numLit>
              <c:ptCount val="209"/>
              <c:pt idx="0">
                <c:v>6.601</c:v>
              </c:pt>
              <c:pt idx="1">
                <c:v>1.858</c:v>
              </c:pt>
              <c:pt idx="2">
                <c:v>2.363</c:v>
              </c:pt>
              <c:pt idx="3">
                <c:v>1.26</c:v>
              </c:pt>
              <c:pt idx="4">
                <c:v>5.761</c:v>
              </c:pt>
              <c:pt idx="7">
                <c:v>2.239</c:v>
              </c:pt>
              <c:pt idx="8">
                <c:v>1.739</c:v>
              </c:pt>
              <c:pt idx="9">
                <c:v>1.734</c:v>
              </c:pt>
              <c:pt idx="10">
                <c:v>1.97</c:v>
              </c:pt>
              <c:pt idx="11">
                <c:v>1.414</c:v>
              </c:pt>
              <c:pt idx="12">
                <c:v>2.3</c:v>
              </c:pt>
              <c:pt idx="13">
                <c:v>2.008</c:v>
              </c:pt>
              <c:pt idx="14">
                <c:v>2.271</c:v>
              </c:pt>
              <c:pt idx="15">
                <c:v>2.338</c:v>
              </c:pt>
              <c:pt idx="16">
                <c:v>1.529</c:v>
              </c:pt>
              <c:pt idx="17">
                <c:v>1.42</c:v>
              </c:pt>
              <c:pt idx="18">
                <c:v>1.82</c:v>
              </c:pt>
              <c:pt idx="19">
                <c:v>2.902</c:v>
              </c:pt>
              <c:pt idx="20">
                <c:v>5.449</c:v>
              </c:pt>
              <c:pt idx="21">
                <c:v>1.7592</c:v>
              </c:pt>
              <c:pt idx="22">
                <c:v>2.642</c:v>
              </c:pt>
              <c:pt idx="23">
                <c:v>3.459</c:v>
              </c:pt>
              <c:pt idx="24">
                <c:v>1.209</c:v>
              </c:pt>
              <c:pt idx="25">
                <c:v>2.865</c:v>
              </c:pt>
              <c:pt idx="26">
                <c:v>1.88</c:v>
              </c:pt>
              <c:pt idx="28">
                <c:v>2.081</c:v>
              </c:pt>
              <c:pt idx="29">
                <c:v>1.478</c:v>
              </c:pt>
              <c:pt idx="30">
                <c:v>5.906</c:v>
              </c:pt>
              <c:pt idx="31">
                <c:v>4.587</c:v>
              </c:pt>
              <c:pt idx="32">
                <c:v>2.913</c:v>
              </c:pt>
              <c:pt idx="33">
                <c:v>4.622</c:v>
              </c:pt>
              <c:pt idx="34">
                <c:v>1.604</c:v>
              </c:pt>
              <c:pt idx="35">
                <c:v>2.734</c:v>
              </c:pt>
              <c:pt idx="37">
                <c:v>4.8</c:v>
              </c:pt>
              <c:pt idx="38">
                <c:v>6.164</c:v>
              </c:pt>
              <c:pt idx="39">
                <c:v>1.934</c:v>
              </c:pt>
              <c:pt idx="40">
                <c:v>1.765</c:v>
              </c:pt>
              <c:pt idx="41">
                <c:v>1.0362</c:v>
              </c:pt>
              <c:pt idx="42">
                <c:v>0.946</c:v>
              </c:pt>
              <c:pt idx="43">
                <c:v>2.429</c:v>
              </c:pt>
              <c:pt idx="44">
                <c:v>3.952</c:v>
              </c:pt>
              <c:pt idx="45">
                <c:v>4.366</c:v>
              </c:pt>
              <c:pt idx="47">
                <c:v>1.964</c:v>
              </c:pt>
              <c:pt idx="48">
                <c:v>4.604</c:v>
              </c:pt>
              <c:pt idx="49">
                <c:v>1.47</c:v>
              </c:pt>
              <c:pt idx="50">
                <c:v>1.51</c:v>
              </c:pt>
              <c:pt idx="51">
                <c:v>1.515</c:v>
              </c:pt>
              <c:pt idx="52">
                <c:v>1.497</c:v>
              </c:pt>
              <c:pt idx="53">
                <c:v>1.892</c:v>
              </c:pt>
              <c:pt idx="54">
                <c:v>3.896</c:v>
              </c:pt>
              <c:pt idx="56">
                <c:v>2.649</c:v>
              </c:pt>
              <c:pt idx="57">
                <c:v>6.029</c:v>
              </c:pt>
              <c:pt idx="58">
                <c:v>2.555</c:v>
              </c:pt>
              <c:pt idx="59">
                <c:v>2.861</c:v>
              </c:pt>
              <c:pt idx="60">
                <c:v>2.321</c:v>
              </c:pt>
              <c:pt idx="61">
                <c:v>5.338</c:v>
              </c:pt>
              <c:pt idx="62">
                <c:v>4.631</c:v>
              </c:pt>
              <c:pt idx="63">
                <c:v>1.661</c:v>
              </c:pt>
              <c:pt idx="64">
                <c:v>5.319</c:v>
              </c:pt>
              <c:pt idx="65">
                <c:v>2.733</c:v>
              </c:pt>
              <c:pt idx="66">
                <c:v>1.846</c:v>
              </c:pt>
              <c:pt idx="67">
                <c:v>1.998</c:v>
              </c:pt>
              <c:pt idx="68">
                <c:v>3.309</c:v>
              </c:pt>
              <c:pt idx="69">
                <c:v>5.054</c:v>
              </c:pt>
              <c:pt idx="70">
                <c:v>1.577</c:v>
              </c:pt>
              <c:pt idx="71">
                <c:v>1.376</c:v>
              </c:pt>
              <c:pt idx="72">
                <c:v>4</c:v>
              </c:pt>
              <c:pt idx="74">
                <c:v>1.506</c:v>
              </c:pt>
              <c:pt idx="75">
                <c:v>2.282</c:v>
              </c:pt>
              <c:pt idx="76">
                <c:v>4.108</c:v>
              </c:pt>
              <c:pt idx="77">
                <c:v>5.409</c:v>
              </c:pt>
              <c:pt idx="78">
                <c:v>5.705</c:v>
              </c:pt>
              <c:pt idx="79">
                <c:v>2.323</c:v>
              </c:pt>
              <c:pt idx="80">
                <c:v>3.5</c:v>
              </c:pt>
              <c:pt idx="82">
                <c:v>3.263</c:v>
              </c:pt>
              <c:pt idx="83">
                <c:v>1.352</c:v>
              </c:pt>
              <c:pt idx="84">
                <c:v>2.14</c:v>
              </c:pt>
              <c:pt idx="85">
                <c:v>2.738</c:v>
              </c:pt>
              <c:pt idx="86">
                <c:v>2.169</c:v>
              </c:pt>
              <c:pt idx="87">
                <c:v>1.812</c:v>
              </c:pt>
              <c:pt idx="88">
                <c:v>4.052</c:v>
              </c:pt>
              <c:pt idx="89">
                <c:v>2.1</c:v>
              </c:pt>
              <c:pt idx="90">
                <c:v>2.96</c:v>
              </c:pt>
              <c:pt idx="91">
                <c:v>1.414</c:v>
              </c:pt>
              <c:pt idx="92">
                <c:v>2.386</c:v>
              </c:pt>
              <c:pt idx="93">
                <c:v>1.34</c:v>
              </c:pt>
              <c:pt idx="94">
                <c:v>3.486</c:v>
              </c:pt>
              <c:pt idx="95">
                <c:v>2.564</c:v>
              </c:pt>
              <c:pt idx="96">
                <c:v>4.918</c:v>
              </c:pt>
              <c:pt idx="97">
                <c:v>3.44</c:v>
              </c:pt>
              <c:pt idx="98">
                <c:v>2.168</c:v>
              </c:pt>
              <c:pt idx="99">
                <c:v>2.7</c:v>
              </c:pt>
              <c:pt idx="100">
                <c:v>3.474</c:v>
              </c:pt>
              <c:pt idx="101">
                <c:v>1.453</c:v>
              </c:pt>
              <c:pt idx="102">
                <c:v>1.849</c:v>
              </c:pt>
              <c:pt idx="103">
                <c:v>3.332</c:v>
              </c:pt>
              <c:pt idx="104">
                <c:v>5.9</c:v>
              </c:pt>
              <c:pt idx="105">
                <c:v>2.695</c:v>
              </c:pt>
              <c:pt idx="106">
                <c:v>1.4</c:v>
              </c:pt>
              <c:pt idx="107">
                <c:v>1.47</c:v>
              </c:pt>
              <c:pt idx="108">
                <c:v>1.605</c:v>
              </c:pt>
              <c:pt idx="109">
                <c:v>1.438</c:v>
              </c:pt>
              <c:pt idx="110">
                <c:v>4.722</c:v>
              </c:pt>
              <c:pt idx="111">
                <c:v>5.548</c:v>
              </c:pt>
              <c:pt idx="112">
                <c:v>2.557</c:v>
              </c:pt>
              <c:pt idx="113">
                <c:v>2.024</c:v>
              </c:pt>
              <c:pt idx="114">
                <c:v>6.54</c:v>
              </c:pt>
              <c:pt idx="115">
                <c:v>1.43</c:v>
              </c:pt>
              <c:pt idx="116">
                <c:v>4.5</c:v>
              </c:pt>
              <c:pt idx="117">
                <c:v>4.474</c:v>
              </c:pt>
              <c:pt idx="118">
                <c:v>1.58</c:v>
              </c:pt>
              <c:pt idx="119">
                <c:v>2.10420970575575</c:v>
              </c:pt>
              <c:pt idx="120">
                <c:v>3.574</c:v>
              </c:pt>
              <c:pt idx="121">
                <c:v>1.495</c:v>
              </c:pt>
              <c:pt idx="123">
                <c:v>1.999</c:v>
              </c:pt>
              <c:pt idx="124">
                <c:v>1.642</c:v>
              </c:pt>
              <c:pt idx="126">
                <c:v>2.354</c:v>
              </c:pt>
              <c:pt idx="127">
                <c:v>5.064</c:v>
              </c:pt>
              <c:pt idx="128">
                <c:v>2.303</c:v>
              </c:pt>
              <c:pt idx="129">
                <c:v>3.361</c:v>
              </c:pt>
              <c:pt idx="131">
                <c:v>2.902</c:v>
              </c:pt>
              <c:pt idx="132">
                <c:v>1.775</c:v>
              </c:pt>
              <c:pt idx="133">
                <c:v>1.974</c:v>
              </c:pt>
              <c:pt idx="134">
                <c:v>2.2</c:v>
              </c:pt>
              <c:pt idx="135">
                <c:v>2.721</c:v>
              </c:pt>
              <c:pt idx="136">
                <c:v>7.121</c:v>
              </c:pt>
              <c:pt idx="137">
                <c:v>5.7</c:v>
              </c:pt>
              <c:pt idx="139">
                <c:v>1.857</c:v>
              </c:pt>
              <c:pt idx="140">
                <c:v>1.96</c:v>
              </c:pt>
              <c:pt idx="141">
                <c:v>3.045</c:v>
              </c:pt>
              <c:pt idx="142">
                <c:v>3.955</c:v>
              </c:pt>
              <c:pt idx="145">
                <c:v>2.546</c:v>
              </c:pt>
              <c:pt idx="146">
                <c:v>4.069</c:v>
              </c:pt>
              <c:pt idx="147">
                <c:v>3.047</c:v>
              </c:pt>
              <c:pt idx="148">
                <c:v>2.572</c:v>
              </c:pt>
              <c:pt idx="149">
                <c:v>3.075</c:v>
              </c:pt>
              <c:pt idx="150">
                <c:v>1.39</c:v>
              </c:pt>
              <c:pt idx="151">
                <c:v>1.374</c:v>
              </c:pt>
              <c:pt idx="152">
                <c:v>1.8</c:v>
              </c:pt>
              <c:pt idx="153">
                <c:v>2.413</c:v>
              </c:pt>
              <c:pt idx="154">
                <c:v>1.35</c:v>
              </c:pt>
              <c:pt idx="155">
                <c:v>1.49</c:v>
              </c:pt>
              <c:pt idx="156">
                <c:v>5.407</c:v>
              </c:pt>
              <c:pt idx="157">
                <c:v>3.952</c:v>
              </c:pt>
              <c:pt idx="158">
                <c:v>1.5</c:v>
              </c:pt>
              <c:pt idx="159">
                <c:v>3.808</c:v>
              </c:pt>
              <c:pt idx="160">
                <c:v>3.124</c:v>
              </c:pt>
              <c:pt idx="161">
                <c:v>4.82</c:v>
              </c:pt>
              <c:pt idx="162">
                <c:v>1.4</c:v>
              </c:pt>
              <c:pt idx="163">
                <c:v>2.28</c:v>
              </c:pt>
              <c:pt idx="164">
                <c:v>5.204</c:v>
              </c:pt>
              <c:pt idx="165">
                <c:v>1.28</c:v>
              </c:pt>
              <c:pt idx="166">
                <c:v>1.32</c:v>
              </c:pt>
              <c:pt idx="167">
                <c:v>1.528</c:v>
              </c:pt>
              <c:pt idx="168">
                <c:v>3.869</c:v>
              </c:pt>
              <c:pt idx="169">
                <c:v>6.389</c:v>
              </c:pt>
              <c:pt idx="170">
                <c:v>2.54</c:v>
              </c:pt>
              <c:pt idx="171">
                <c:v>1.19</c:v>
              </c:pt>
              <c:pt idx="172">
                <c:v>1.461</c:v>
              </c:pt>
              <c:pt idx="173">
                <c:v>2.326</c:v>
              </c:pt>
              <c:pt idx="175">
                <c:v>2.014</c:v>
              </c:pt>
              <c:pt idx="176">
                <c:v>2.116</c:v>
              </c:pt>
              <c:pt idx="177">
                <c:v>4.17</c:v>
              </c:pt>
              <c:pt idx="178">
                <c:v>2.401</c:v>
              </c:pt>
              <c:pt idx="179">
                <c:v>3.53</c:v>
              </c:pt>
              <c:pt idx="180">
                <c:v>1.91</c:v>
              </c:pt>
              <c:pt idx="181">
                <c:v>1.48</c:v>
              </c:pt>
              <c:pt idx="182">
                <c:v>3.245</c:v>
              </c:pt>
              <c:pt idx="183">
                <c:v>3.414</c:v>
              </c:pt>
              <c:pt idx="184">
                <c:v>1.815</c:v>
              </c:pt>
              <c:pt idx="185">
                <c:v>6.484</c:v>
              </c:pt>
              <c:pt idx="186">
                <c:v>4.259</c:v>
              </c:pt>
              <c:pt idx="188">
                <c:v>4.003</c:v>
              </c:pt>
              <c:pt idx="189">
                <c:v>1.636</c:v>
              </c:pt>
              <c:pt idx="190">
                <c:v>2.06</c:v>
              </c:pt>
              <c:pt idx="191">
                <c:v>2.114</c:v>
              </c:pt>
              <c:pt idx="192">
                <c:v>2.475</c:v>
              </c:pt>
              <c:pt idx="195">
                <c:v>6.339</c:v>
              </c:pt>
              <c:pt idx="196">
                <c:v>1.39</c:v>
              </c:pt>
              <c:pt idx="197">
                <c:v>1.943</c:v>
              </c:pt>
              <c:pt idx="198">
                <c:v>1.94</c:v>
              </c:pt>
              <c:pt idx="199">
                <c:v>5.561</c:v>
              </c:pt>
              <c:pt idx="200">
                <c:v>2.1</c:v>
              </c:pt>
              <c:pt idx="201">
                <c:v>2.01</c:v>
              </c:pt>
              <c:pt idx="202">
                <c:v>2.556</c:v>
              </c:pt>
              <c:pt idx="203">
                <c:v>3.958</c:v>
              </c:pt>
              <c:pt idx="204">
                <c:v>2.544</c:v>
              </c:pt>
              <c:pt idx="205">
                <c:v>2.062</c:v>
              </c:pt>
              <c:pt idx="206">
                <c:v>5.224</c:v>
              </c:pt>
              <c:pt idx="207">
                <c:v>5.826</c:v>
              </c:pt>
              <c:pt idx="208">
                <c:v>3.429</c:v>
              </c:pt>
            </c:numLit>
          </c:yVal>
          <c:smooth val="0"/>
        </c:ser>
        <c:axId val="12118090"/>
        <c:axId val="41953947"/>
      </c:scatterChart>
      <c:valAx>
        <c:axId val="12118090"/>
        <c:scaling>
          <c:orientation val="minMax"/>
          <c:max val="110"/>
          <c:min val="0"/>
        </c:scaling>
        <c:axPos val="b"/>
        <c:title>
          <c:tx>
            <c:rich>
              <a:bodyPr vert="horz" rot="0" anchor="ctr"/>
              <a:lstStyle/>
              <a:p>
                <a:pPr algn="ctr">
                  <a:defRPr/>
                </a:pPr>
                <a:r>
                  <a:rPr lang="en-US" cap="none" sz="1000" b="0" i="0" u="none" baseline="0">
                    <a:latin typeface="Arial"/>
                    <a:ea typeface="Arial"/>
                    <a:cs typeface="Arial"/>
                  </a:rPr>
                  <a:t>Percent of Girls Enrolled in Secondary School
</a:t>
                </a:r>
                <a:r>
                  <a:rPr lang="en-US" cap="none" sz="1000" b="0" i="1" u="none" baseline="0">
                    <a:latin typeface="Arial"/>
                    <a:ea typeface="Arial"/>
                    <a:cs typeface="Arial"/>
                  </a:rPr>
                  <a:t>Source: EPI from UIS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953947"/>
        <c:crosses val="autoZero"/>
        <c:crossBetween val="midCat"/>
        <c:dispUnits/>
        <c:majorUnit val="20"/>
      </c:valAx>
      <c:valAx>
        <c:axId val="41953947"/>
        <c:scaling>
          <c:orientation val="minMax"/>
        </c:scaling>
        <c:axPos val="l"/>
        <c:title>
          <c:tx>
            <c:rich>
              <a:bodyPr vert="horz" rot="-5400000" anchor="ctr"/>
              <a:lstStyle/>
              <a:p>
                <a:pPr algn="ctr">
                  <a:defRPr/>
                </a:pPr>
                <a:r>
                  <a:rPr lang="en-US" cap="none" sz="1100" b="0" i="0" u="none" baseline="0">
                    <a:latin typeface="Arial"/>
                    <a:ea typeface="Arial"/>
                    <a:cs typeface="Arial"/>
                  </a:rPr>
                  <a:t>Total Fertility Rate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11809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 with Projections to 2050</a:t>
            </a:r>
          </a:p>
        </c:rich>
      </c:tx>
      <c:layout/>
      <c:spPr>
        <a:noFill/>
        <a:ln>
          <a:noFill/>
        </a:ln>
      </c:spPr>
    </c:title>
    <c:plotArea>
      <c:layout/>
      <c:scatterChart>
        <c:scatterStyle val="line"/>
        <c:varyColors val="0"/>
        <c:ser>
          <c:idx val="0"/>
          <c:order val="0"/>
          <c:tx>
            <c:v>Low</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Proj'!$A$7:$A$65,'World Pop Proj'!$D$7:$D$48)</c:f>
              <c:num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numCache>
            </c:numRef>
          </c:xVal>
          <c:yVal>
            <c:numRef>
              <c:f>('World Pop Proj'!$B$7:$B$65,'World Pop Proj'!$E$7:$E$48)</c:f>
              <c:numCache>
                <c:ptCount val="101"/>
                <c:pt idx="0">
                  <c:v>2.529346</c:v>
                </c:pt>
                <c:pt idx="1">
                  <c:v>2.575938</c:v>
                </c:pt>
                <c:pt idx="2">
                  <c:v>2.622276</c:v>
                </c:pt>
                <c:pt idx="3">
                  <c:v>2.668744</c:v>
                </c:pt>
                <c:pt idx="4">
                  <c:v>2.715696</c:v>
                </c:pt>
                <c:pt idx="5">
                  <c:v>2.763453</c:v>
                </c:pt>
                <c:pt idx="6">
                  <c:v>2.812307</c:v>
                </c:pt>
                <c:pt idx="7">
                  <c:v>2.862516</c:v>
                </c:pt>
                <c:pt idx="8">
                  <c:v>2.914307</c:v>
                </c:pt>
                <c:pt idx="9">
                  <c:v>2.96787</c:v>
                </c:pt>
                <c:pt idx="10">
                  <c:v>3.023358</c:v>
                </c:pt>
                <c:pt idx="11">
                  <c:v>3.080877</c:v>
                </c:pt>
                <c:pt idx="12">
                  <c:v>3.140486</c:v>
                </c:pt>
                <c:pt idx="13">
                  <c:v>3.202186</c:v>
                </c:pt>
                <c:pt idx="14">
                  <c:v>3.265938</c:v>
                </c:pt>
                <c:pt idx="15">
                  <c:v>3.33167</c:v>
                </c:pt>
                <c:pt idx="16">
                  <c:v>3.399363</c:v>
                </c:pt>
                <c:pt idx="17">
                  <c:v>3.468916</c:v>
                </c:pt>
                <c:pt idx="18">
                  <c:v>3.540059</c:v>
                </c:pt>
                <c:pt idx="19">
                  <c:v>3.612445</c:v>
                </c:pt>
                <c:pt idx="20">
                  <c:v>3.685777</c:v>
                </c:pt>
                <c:pt idx="21">
                  <c:v>3.760016</c:v>
                </c:pt>
                <c:pt idx="22">
                  <c:v>3.835084</c:v>
                </c:pt>
                <c:pt idx="23">
                  <c:v>3.9106</c:v>
                </c:pt>
                <c:pt idx="24">
                  <c:v>3.986108</c:v>
                </c:pt>
                <c:pt idx="25">
                  <c:v>4.061317</c:v>
                </c:pt>
                <c:pt idx="26">
                  <c:v>4.136039</c:v>
                </c:pt>
                <c:pt idx="27">
                  <c:v>4.210444</c:v>
                </c:pt>
                <c:pt idx="28">
                  <c:v>4.285046</c:v>
                </c:pt>
                <c:pt idx="29">
                  <c:v>4.360583</c:v>
                </c:pt>
                <c:pt idx="30">
                  <c:v>4.437609</c:v>
                </c:pt>
                <c:pt idx="31">
                  <c:v>4.516151</c:v>
                </c:pt>
                <c:pt idx="32">
                  <c:v>4.596088</c:v>
                </c:pt>
                <c:pt idx="33">
                  <c:v>4.67763</c:v>
                </c:pt>
                <c:pt idx="34">
                  <c:v>4.760994</c:v>
                </c:pt>
                <c:pt idx="35">
                  <c:v>4.846247</c:v>
                </c:pt>
                <c:pt idx="36">
                  <c:v>4.933523</c:v>
                </c:pt>
                <c:pt idx="37">
                  <c:v>5.022542</c:v>
                </c:pt>
                <c:pt idx="38">
                  <c:v>5.112434</c:v>
                </c:pt>
                <c:pt idx="39">
                  <c:v>5.202029</c:v>
                </c:pt>
                <c:pt idx="40">
                  <c:v>5.290452</c:v>
                </c:pt>
                <c:pt idx="41">
                  <c:v>5.377383</c:v>
                </c:pt>
                <c:pt idx="42">
                  <c:v>5.462939</c:v>
                </c:pt>
                <c:pt idx="43">
                  <c:v>5.54723</c:v>
                </c:pt>
                <c:pt idx="44">
                  <c:v>5.630533</c:v>
                </c:pt>
                <c:pt idx="45">
                  <c:v>5.713073</c:v>
                </c:pt>
                <c:pt idx="46">
                  <c:v>5.794813</c:v>
                </c:pt>
                <c:pt idx="47">
                  <c:v>5.875693</c:v>
                </c:pt>
                <c:pt idx="48">
                  <c:v>5.955914</c:v>
                </c:pt>
                <c:pt idx="49">
                  <c:v>6.035737</c:v>
                </c:pt>
                <c:pt idx="50">
                  <c:v>6.115367</c:v>
                </c:pt>
                <c:pt idx="51">
                  <c:v>6.194886</c:v>
                </c:pt>
                <c:pt idx="52">
                  <c:v>6.274302</c:v>
                </c:pt>
                <c:pt idx="53">
                  <c:v>6.353658</c:v>
                </c:pt>
                <c:pt idx="54">
                  <c:v>6.432978</c:v>
                </c:pt>
                <c:pt idx="55">
                  <c:v>6.512276</c:v>
                </c:pt>
                <c:pt idx="56">
                  <c:v>6.591548</c:v>
                </c:pt>
                <c:pt idx="57">
                  <c:v>6.670801</c:v>
                </c:pt>
                <c:pt idx="58">
                  <c:v>6.750062</c:v>
                </c:pt>
                <c:pt idx="59">
                  <c:v>6.833455</c:v>
                </c:pt>
                <c:pt idx="60">
                  <c:v>6.908687</c:v>
                </c:pt>
                <c:pt idx="61">
                  <c:v>6.980259</c:v>
                </c:pt>
                <c:pt idx="62">
                  <c:v>7.048334</c:v>
                </c:pt>
                <c:pt idx="63">
                  <c:v>7.1132</c:v>
                </c:pt>
                <c:pt idx="64">
                  <c:v>7.17541</c:v>
                </c:pt>
                <c:pt idx="65">
                  <c:v>7.23536</c:v>
                </c:pt>
                <c:pt idx="66">
                  <c:v>7.293112</c:v>
                </c:pt>
                <c:pt idx="67">
                  <c:v>7.348476</c:v>
                </c:pt>
                <c:pt idx="68">
                  <c:v>7.401326</c:v>
                </c:pt>
                <c:pt idx="69">
                  <c:v>7.451475</c:v>
                </c:pt>
                <c:pt idx="70">
                  <c:v>7.498821</c:v>
                </c:pt>
                <c:pt idx="71">
                  <c:v>7.543315</c:v>
                </c:pt>
                <c:pt idx="72">
                  <c:v>7.585112</c:v>
                </c:pt>
                <c:pt idx="73">
                  <c:v>7.624569</c:v>
                </c:pt>
                <c:pt idx="74">
                  <c:v>7.662162</c:v>
                </c:pt>
                <c:pt idx="75">
                  <c:v>7.69824</c:v>
                </c:pt>
                <c:pt idx="76">
                  <c:v>7.732935</c:v>
                </c:pt>
                <c:pt idx="77">
                  <c:v>7.766174</c:v>
                </c:pt>
                <c:pt idx="78">
                  <c:v>7.79785</c:v>
                </c:pt>
                <c:pt idx="79">
                  <c:v>7.827768</c:v>
                </c:pt>
                <c:pt idx="80">
                  <c:v>7.855775</c:v>
                </c:pt>
                <c:pt idx="81">
                  <c:v>7.881842</c:v>
                </c:pt>
                <c:pt idx="82">
                  <c:v>7.905994</c:v>
                </c:pt>
                <c:pt idx="83">
                  <c:v>7.92819</c:v>
                </c:pt>
                <c:pt idx="84">
                  <c:v>7.948386</c:v>
                </c:pt>
                <c:pt idx="85">
                  <c:v>7.966536</c:v>
                </c:pt>
                <c:pt idx="86">
                  <c:v>7.98261</c:v>
                </c:pt>
                <c:pt idx="87">
                  <c:v>7.996556</c:v>
                </c:pt>
                <c:pt idx="88">
                  <c:v>8.008275</c:v>
                </c:pt>
                <c:pt idx="89">
                  <c:v>8.01765</c:v>
                </c:pt>
                <c:pt idx="90">
                  <c:v>8.024592</c:v>
                </c:pt>
                <c:pt idx="91">
                  <c:v>8.029052</c:v>
                </c:pt>
                <c:pt idx="92">
                  <c:v>8.031023</c:v>
                </c:pt>
                <c:pt idx="93">
                  <c:v>8.030517</c:v>
                </c:pt>
                <c:pt idx="94">
                  <c:v>8.02756</c:v>
                </c:pt>
                <c:pt idx="95">
                  <c:v>8.022171</c:v>
                </c:pt>
                <c:pt idx="96">
                  <c:v>8.014363</c:v>
                </c:pt>
                <c:pt idx="97">
                  <c:v>8.004136</c:v>
                </c:pt>
                <c:pt idx="98">
                  <c:v>7.991481</c:v>
                </c:pt>
                <c:pt idx="99">
                  <c:v>7.976373</c:v>
                </c:pt>
                <c:pt idx="100">
                  <c:v>7.958779</c:v>
                </c:pt>
              </c:numCache>
            </c:numRef>
          </c:yVal>
          <c:smooth val="0"/>
        </c:ser>
        <c:ser>
          <c:idx val="1"/>
          <c:order val="1"/>
          <c:tx>
            <c:v>Medium</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Proj'!$A$7:$A$65,'World Pop Proj'!$D$7:$D$48)</c:f>
              <c:num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numCache>
            </c:numRef>
          </c:xVal>
          <c:yVal>
            <c:numRef>
              <c:f>('World Pop Proj'!$B$7:$B$65,'World Pop Proj'!$F$7:$F$48)</c:f>
              <c:numCache>
                <c:ptCount val="101"/>
                <c:pt idx="0">
                  <c:v>2.529346</c:v>
                </c:pt>
                <c:pt idx="1">
                  <c:v>2.575938</c:v>
                </c:pt>
                <c:pt idx="2">
                  <c:v>2.622276</c:v>
                </c:pt>
                <c:pt idx="3">
                  <c:v>2.668744</c:v>
                </c:pt>
                <c:pt idx="4">
                  <c:v>2.715696</c:v>
                </c:pt>
                <c:pt idx="5">
                  <c:v>2.763453</c:v>
                </c:pt>
                <c:pt idx="6">
                  <c:v>2.812307</c:v>
                </c:pt>
                <c:pt idx="7">
                  <c:v>2.862516</c:v>
                </c:pt>
                <c:pt idx="8">
                  <c:v>2.914307</c:v>
                </c:pt>
                <c:pt idx="9">
                  <c:v>2.96787</c:v>
                </c:pt>
                <c:pt idx="10">
                  <c:v>3.023358</c:v>
                </c:pt>
                <c:pt idx="11">
                  <c:v>3.080877</c:v>
                </c:pt>
                <c:pt idx="12">
                  <c:v>3.140486</c:v>
                </c:pt>
                <c:pt idx="13">
                  <c:v>3.202186</c:v>
                </c:pt>
                <c:pt idx="14">
                  <c:v>3.265938</c:v>
                </c:pt>
                <c:pt idx="15">
                  <c:v>3.33167</c:v>
                </c:pt>
                <c:pt idx="16">
                  <c:v>3.399363</c:v>
                </c:pt>
                <c:pt idx="17">
                  <c:v>3.468916</c:v>
                </c:pt>
                <c:pt idx="18">
                  <c:v>3.540059</c:v>
                </c:pt>
                <c:pt idx="19">
                  <c:v>3.612445</c:v>
                </c:pt>
                <c:pt idx="20">
                  <c:v>3.685777</c:v>
                </c:pt>
                <c:pt idx="21">
                  <c:v>3.760016</c:v>
                </c:pt>
                <c:pt idx="22">
                  <c:v>3.835084</c:v>
                </c:pt>
                <c:pt idx="23">
                  <c:v>3.9106</c:v>
                </c:pt>
                <c:pt idx="24">
                  <c:v>3.986108</c:v>
                </c:pt>
                <c:pt idx="25">
                  <c:v>4.061317</c:v>
                </c:pt>
                <c:pt idx="26">
                  <c:v>4.136039</c:v>
                </c:pt>
                <c:pt idx="27">
                  <c:v>4.210444</c:v>
                </c:pt>
                <c:pt idx="28">
                  <c:v>4.285046</c:v>
                </c:pt>
                <c:pt idx="29">
                  <c:v>4.360583</c:v>
                </c:pt>
                <c:pt idx="30">
                  <c:v>4.437609</c:v>
                </c:pt>
                <c:pt idx="31">
                  <c:v>4.516151</c:v>
                </c:pt>
                <c:pt idx="32">
                  <c:v>4.596088</c:v>
                </c:pt>
                <c:pt idx="33">
                  <c:v>4.67763</c:v>
                </c:pt>
                <c:pt idx="34">
                  <c:v>4.760994</c:v>
                </c:pt>
                <c:pt idx="35">
                  <c:v>4.846247</c:v>
                </c:pt>
                <c:pt idx="36">
                  <c:v>4.933523</c:v>
                </c:pt>
                <c:pt idx="37">
                  <c:v>5.022542</c:v>
                </c:pt>
                <c:pt idx="38">
                  <c:v>5.112434</c:v>
                </c:pt>
                <c:pt idx="39">
                  <c:v>5.202029</c:v>
                </c:pt>
                <c:pt idx="40">
                  <c:v>5.290452</c:v>
                </c:pt>
                <c:pt idx="41">
                  <c:v>5.377383</c:v>
                </c:pt>
                <c:pt idx="42">
                  <c:v>5.462939</c:v>
                </c:pt>
                <c:pt idx="43">
                  <c:v>5.54723</c:v>
                </c:pt>
                <c:pt idx="44">
                  <c:v>5.630533</c:v>
                </c:pt>
                <c:pt idx="45">
                  <c:v>5.713073</c:v>
                </c:pt>
                <c:pt idx="46">
                  <c:v>5.794813</c:v>
                </c:pt>
                <c:pt idx="47">
                  <c:v>5.875693</c:v>
                </c:pt>
                <c:pt idx="48">
                  <c:v>5.955914</c:v>
                </c:pt>
                <c:pt idx="49">
                  <c:v>6.035737</c:v>
                </c:pt>
                <c:pt idx="50">
                  <c:v>6.115367</c:v>
                </c:pt>
                <c:pt idx="51">
                  <c:v>6.194886</c:v>
                </c:pt>
                <c:pt idx="52">
                  <c:v>6.274302</c:v>
                </c:pt>
                <c:pt idx="53">
                  <c:v>6.353658</c:v>
                </c:pt>
                <c:pt idx="54">
                  <c:v>6.432978</c:v>
                </c:pt>
                <c:pt idx="55">
                  <c:v>6.512276</c:v>
                </c:pt>
                <c:pt idx="56">
                  <c:v>6.591548</c:v>
                </c:pt>
                <c:pt idx="57">
                  <c:v>6.670801</c:v>
                </c:pt>
                <c:pt idx="58">
                  <c:v>6.750062</c:v>
                </c:pt>
                <c:pt idx="59">
                  <c:v>6.82936</c:v>
                </c:pt>
                <c:pt idx="60">
                  <c:v>6.908688</c:v>
                </c:pt>
                <c:pt idx="61">
                  <c:v>6.988021</c:v>
                </c:pt>
                <c:pt idx="62">
                  <c:v>7.067254</c:v>
                </c:pt>
                <c:pt idx="63">
                  <c:v>7.146189</c:v>
                </c:pt>
                <c:pt idx="64">
                  <c:v>7.224572</c:v>
                </c:pt>
                <c:pt idx="65">
                  <c:v>7.302186</c:v>
                </c:pt>
                <c:pt idx="66">
                  <c:v>7.378932</c:v>
                </c:pt>
                <c:pt idx="67">
                  <c:v>7.454733</c:v>
                </c:pt>
                <c:pt idx="68">
                  <c:v>7.529427</c:v>
                </c:pt>
                <c:pt idx="69">
                  <c:v>7.602841</c:v>
                </c:pt>
                <c:pt idx="70">
                  <c:v>7.674833</c:v>
                </c:pt>
                <c:pt idx="71">
                  <c:v>7.745313</c:v>
                </c:pt>
                <c:pt idx="72">
                  <c:v>7.814238</c:v>
                </c:pt>
                <c:pt idx="73">
                  <c:v>7.881582</c:v>
                </c:pt>
                <c:pt idx="74">
                  <c:v>7.947346</c:v>
                </c:pt>
                <c:pt idx="75">
                  <c:v>8.011533</c:v>
                </c:pt>
                <c:pt idx="76">
                  <c:v>8.074121</c:v>
                </c:pt>
                <c:pt idx="77">
                  <c:v>8.135099</c:v>
                </c:pt>
                <c:pt idx="78">
                  <c:v>8.194512</c:v>
                </c:pt>
                <c:pt idx="79">
                  <c:v>8.252425</c:v>
                </c:pt>
                <c:pt idx="80">
                  <c:v>8.308895</c:v>
                </c:pt>
                <c:pt idx="81">
                  <c:v>8.363924</c:v>
                </c:pt>
                <c:pt idx="82">
                  <c:v>8.417522</c:v>
                </c:pt>
                <c:pt idx="83">
                  <c:v>8.46977</c:v>
                </c:pt>
                <c:pt idx="84">
                  <c:v>8.520764</c:v>
                </c:pt>
                <c:pt idx="85">
                  <c:v>8.57057</c:v>
                </c:pt>
                <c:pt idx="86">
                  <c:v>8.61921</c:v>
                </c:pt>
                <c:pt idx="87">
                  <c:v>8.666656</c:v>
                </c:pt>
                <c:pt idx="88">
                  <c:v>8.712854</c:v>
                </c:pt>
                <c:pt idx="89">
                  <c:v>8.757724</c:v>
                </c:pt>
                <c:pt idx="90">
                  <c:v>8.801196</c:v>
                </c:pt>
                <c:pt idx="91">
                  <c:v>8.843223</c:v>
                </c:pt>
                <c:pt idx="92">
                  <c:v>8.883775</c:v>
                </c:pt>
                <c:pt idx="93">
                  <c:v>8.922832</c:v>
                </c:pt>
                <c:pt idx="94">
                  <c:v>8.960369</c:v>
                </c:pt>
                <c:pt idx="95">
                  <c:v>8.996344</c:v>
                </c:pt>
                <c:pt idx="96">
                  <c:v>9.0307</c:v>
                </c:pt>
                <c:pt idx="97">
                  <c:v>9.063355</c:v>
                </c:pt>
                <c:pt idx="98">
                  <c:v>9.094207</c:v>
                </c:pt>
                <c:pt idx="99">
                  <c:v>9.123132</c:v>
                </c:pt>
                <c:pt idx="100">
                  <c:v>9.149984</c:v>
                </c:pt>
              </c:numCache>
            </c:numRef>
          </c:yVal>
          <c:smooth val="0"/>
        </c:ser>
        <c:ser>
          <c:idx val="2"/>
          <c:order val="2"/>
          <c:tx>
            <c:v>High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Proj'!$A$7:$A$65,'World Pop Proj'!$D$7:$D$48)</c:f>
              <c:num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numCache>
            </c:numRef>
          </c:xVal>
          <c:yVal>
            <c:numRef>
              <c:f>('World Pop Proj'!$B$7:$B$65,'World Pop Proj'!$G$7:$G$48)</c:f>
              <c:numCache>
                <c:ptCount val="101"/>
                <c:pt idx="0">
                  <c:v>2.529346</c:v>
                </c:pt>
                <c:pt idx="1">
                  <c:v>2.575938</c:v>
                </c:pt>
                <c:pt idx="2">
                  <c:v>2.622276</c:v>
                </c:pt>
                <c:pt idx="3">
                  <c:v>2.668744</c:v>
                </c:pt>
                <c:pt idx="4">
                  <c:v>2.715696</c:v>
                </c:pt>
                <c:pt idx="5">
                  <c:v>2.763453</c:v>
                </c:pt>
                <c:pt idx="6">
                  <c:v>2.812307</c:v>
                </c:pt>
                <c:pt idx="7">
                  <c:v>2.862516</c:v>
                </c:pt>
                <c:pt idx="8">
                  <c:v>2.914307</c:v>
                </c:pt>
                <c:pt idx="9">
                  <c:v>2.96787</c:v>
                </c:pt>
                <c:pt idx="10">
                  <c:v>3.023358</c:v>
                </c:pt>
                <c:pt idx="11">
                  <c:v>3.080877</c:v>
                </c:pt>
                <c:pt idx="12">
                  <c:v>3.140486</c:v>
                </c:pt>
                <c:pt idx="13">
                  <c:v>3.202186</c:v>
                </c:pt>
                <c:pt idx="14">
                  <c:v>3.265938</c:v>
                </c:pt>
                <c:pt idx="15">
                  <c:v>3.33167</c:v>
                </c:pt>
                <c:pt idx="16">
                  <c:v>3.399363</c:v>
                </c:pt>
                <c:pt idx="17">
                  <c:v>3.468916</c:v>
                </c:pt>
                <c:pt idx="18">
                  <c:v>3.540059</c:v>
                </c:pt>
                <c:pt idx="19">
                  <c:v>3.612445</c:v>
                </c:pt>
                <c:pt idx="20">
                  <c:v>3.685777</c:v>
                </c:pt>
                <c:pt idx="21">
                  <c:v>3.760016</c:v>
                </c:pt>
                <c:pt idx="22">
                  <c:v>3.835084</c:v>
                </c:pt>
                <c:pt idx="23">
                  <c:v>3.9106</c:v>
                </c:pt>
                <c:pt idx="24">
                  <c:v>3.986108</c:v>
                </c:pt>
                <c:pt idx="25">
                  <c:v>4.061317</c:v>
                </c:pt>
                <c:pt idx="26">
                  <c:v>4.136039</c:v>
                </c:pt>
                <c:pt idx="27">
                  <c:v>4.210444</c:v>
                </c:pt>
                <c:pt idx="28">
                  <c:v>4.285046</c:v>
                </c:pt>
                <c:pt idx="29">
                  <c:v>4.360583</c:v>
                </c:pt>
                <c:pt idx="30">
                  <c:v>4.437609</c:v>
                </c:pt>
                <c:pt idx="31">
                  <c:v>4.516151</c:v>
                </c:pt>
                <c:pt idx="32">
                  <c:v>4.596088</c:v>
                </c:pt>
                <c:pt idx="33">
                  <c:v>4.67763</c:v>
                </c:pt>
                <c:pt idx="34">
                  <c:v>4.760994</c:v>
                </c:pt>
                <c:pt idx="35">
                  <c:v>4.846247</c:v>
                </c:pt>
                <c:pt idx="36">
                  <c:v>4.933523</c:v>
                </c:pt>
                <c:pt idx="37">
                  <c:v>5.022542</c:v>
                </c:pt>
                <c:pt idx="38">
                  <c:v>5.112434</c:v>
                </c:pt>
                <c:pt idx="39">
                  <c:v>5.202029</c:v>
                </c:pt>
                <c:pt idx="40">
                  <c:v>5.290452</c:v>
                </c:pt>
                <c:pt idx="41">
                  <c:v>5.377383</c:v>
                </c:pt>
                <c:pt idx="42">
                  <c:v>5.462939</c:v>
                </c:pt>
                <c:pt idx="43">
                  <c:v>5.54723</c:v>
                </c:pt>
                <c:pt idx="44">
                  <c:v>5.630533</c:v>
                </c:pt>
                <c:pt idx="45">
                  <c:v>5.713073</c:v>
                </c:pt>
                <c:pt idx="46">
                  <c:v>5.794813</c:v>
                </c:pt>
                <c:pt idx="47">
                  <c:v>5.875693</c:v>
                </c:pt>
                <c:pt idx="48">
                  <c:v>5.955914</c:v>
                </c:pt>
                <c:pt idx="49">
                  <c:v>6.035737</c:v>
                </c:pt>
                <c:pt idx="50">
                  <c:v>6.115367</c:v>
                </c:pt>
                <c:pt idx="51">
                  <c:v>6.194886</c:v>
                </c:pt>
                <c:pt idx="52">
                  <c:v>6.274302</c:v>
                </c:pt>
                <c:pt idx="53">
                  <c:v>6.353658</c:v>
                </c:pt>
                <c:pt idx="54">
                  <c:v>6.432978</c:v>
                </c:pt>
                <c:pt idx="55">
                  <c:v>6.512276</c:v>
                </c:pt>
                <c:pt idx="56">
                  <c:v>6.591548</c:v>
                </c:pt>
                <c:pt idx="57">
                  <c:v>6.670801</c:v>
                </c:pt>
                <c:pt idx="58">
                  <c:v>6.750062</c:v>
                </c:pt>
                <c:pt idx="59">
                  <c:v>6.825264</c:v>
                </c:pt>
                <c:pt idx="60">
                  <c:v>6.908689</c:v>
                </c:pt>
                <c:pt idx="61">
                  <c:v>6.995786</c:v>
                </c:pt>
                <c:pt idx="62">
                  <c:v>7.08618</c:v>
                </c:pt>
                <c:pt idx="63">
                  <c:v>7.179184</c:v>
                </c:pt>
                <c:pt idx="64">
                  <c:v>7.273737</c:v>
                </c:pt>
                <c:pt idx="65">
                  <c:v>7.369003</c:v>
                </c:pt>
                <c:pt idx="66">
                  <c:v>7.464726</c:v>
                </c:pt>
                <c:pt idx="67">
                  <c:v>7.560945</c:v>
                </c:pt>
                <c:pt idx="68">
                  <c:v>7.657453</c:v>
                </c:pt>
                <c:pt idx="69">
                  <c:v>7.754082</c:v>
                </c:pt>
                <c:pt idx="70">
                  <c:v>7.850649</c:v>
                </c:pt>
                <c:pt idx="71">
                  <c:v>7.947035</c:v>
                </c:pt>
                <c:pt idx="72">
                  <c:v>8.043008</c:v>
                </c:pt>
                <c:pt idx="73">
                  <c:v>8.13816</c:v>
                </c:pt>
                <c:pt idx="74">
                  <c:v>8.23201</c:v>
                </c:pt>
                <c:pt idx="75">
                  <c:v>8.324226</c:v>
                </c:pt>
                <c:pt idx="76">
                  <c:v>8.414648</c:v>
                </c:pt>
                <c:pt idx="77">
                  <c:v>8.503366</c:v>
                </c:pt>
                <c:pt idx="78">
                  <c:v>8.590617</c:v>
                </c:pt>
                <c:pt idx="79">
                  <c:v>8.67678</c:v>
                </c:pt>
                <c:pt idx="80">
                  <c:v>8.762174</c:v>
                </c:pt>
                <c:pt idx="81">
                  <c:v>8.846861</c:v>
                </c:pt>
                <c:pt idx="82">
                  <c:v>8.930884</c:v>
                </c:pt>
                <c:pt idx="83">
                  <c:v>9.014527</c:v>
                </c:pt>
                <c:pt idx="84">
                  <c:v>9.098124</c:v>
                </c:pt>
                <c:pt idx="85">
                  <c:v>9.181935</c:v>
                </c:pt>
                <c:pt idx="86">
                  <c:v>9.266072</c:v>
                </c:pt>
                <c:pt idx="87">
                  <c:v>9.350551</c:v>
                </c:pt>
                <c:pt idx="88">
                  <c:v>9.435407</c:v>
                </c:pt>
                <c:pt idx="89">
                  <c:v>9.520634</c:v>
                </c:pt>
                <c:pt idx="90">
                  <c:v>9.606206</c:v>
                </c:pt>
                <c:pt idx="91">
                  <c:v>9.692086</c:v>
                </c:pt>
                <c:pt idx="92">
                  <c:v>9.778221</c:v>
                </c:pt>
                <c:pt idx="93">
                  <c:v>9.864539</c:v>
                </c:pt>
                <c:pt idx="94">
                  <c:v>9.950938</c:v>
                </c:pt>
                <c:pt idx="95">
                  <c:v>10.037286</c:v>
                </c:pt>
                <c:pt idx="96">
                  <c:v>10.123414</c:v>
                </c:pt>
                <c:pt idx="97">
                  <c:v>10.209117</c:v>
                </c:pt>
                <c:pt idx="98">
                  <c:v>10.294155</c:v>
                </c:pt>
                <c:pt idx="99">
                  <c:v>10.378249</c:v>
                </c:pt>
                <c:pt idx="100">
                  <c:v>10.461086</c:v>
                </c:pt>
              </c:numCache>
            </c:numRef>
          </c:yVal>
          <c:smooth val="0"/>
        </c:ser>
        <c:axId val="28852156"/>
        <c:axId val="58342813"/>
      </c:scatterChart>
      <c:valAx>
        <c:axId val="28852156"/>
        <c:scaling>
          <c:orientation val="minMax"/>
          <c:max val="2060"/>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crossAx val="58342813"/>
        <c:crossesAt val="2"/>
        <c:crossBetween val="midCat"/>
        <c:dispUnits/>
        <c:majorUnit val="20"/>
        <c:minorUnit val="2"/>
      </c:valAx>
      <c:valAx>
        <c:axId val="58342813"/>
        <c:scaling>
          <c:orientation val="minMax"/>
          <c:max val="12"/>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 sourceLinked="0"/>
        <c:majorTickMark val="out"/>
        <c:minorTickMark val="none"/>
        <c:tickLblPos val="nextTo"/>
        <c:crossAx val="28852156"/>
        <c:crossesAt val="1950"/>
        <c:crossBetween val="midCat"/>
        <c:dispUnits/>
        <c:majorUnit val="1"/>
        <c:minorUnit val="0.4"/>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Populations of United States and Pakistan, 1950-2008</a:t>
            </a:r>
          </a:p>
        </c:rich>
      </c:tx>
      <c:layout/>
      <c:spPr>
        <a:noFill/>
        <a:ln>
          <a:noFill/>
        </a:ln>
      </c:spPr>
    </c:title>
    <c:plotArea>
      <c:layout/>
      <c:scatterChart>
        <c:scatterStyle val="line"/>
        <c:varyColors val="0"/>
        <c:ser>
          <c:idx val="0"/>
          <c:order val="0"/>
          <c:tx>
            <c:v>United States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'US Pakistan Pop'!$A$6:$A$64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'US Pakistan Pop'!$B$6:$B$64</c:f>
              <c:numCache>
                <c:ptCount val="59"/>
                <c:pt idx="0">
                  <c:v>157.813</c:v>
                </c:pt>
                <c:pt idx="1">
                  <c:v>160.025</c:v>
                </c:pt>
                <c:pt idx="2">
                  <c:v>162.53</c:v>
                </c:pt>
                <c:pt idx="3">
                  <c:v>165.26</c:v>
                </c:pt>
                <c:pt idx="4">
                  <c:v>168.152</c:v>
                </c:pt>
                <c:pt idx="5">
                  <c:v>171.152</c:v>
                </c:pt>
                <c:pt idx="6">
                  <c:v>174.212</c:v>
                </c:pt>
                <c:pt idx="7">
                  <c:v>177.29</c:v>
                </c:pt>
                <c:pt idx="8">
                  <c:v>180.353</c:v>
                </c:pt>
                <c:pt idx="9">
                  <c:v>183.373</c:v>
                </c:pt>
                <c:pt idx="10">
                  <c:v>186.326</c:v>
                </c:pt>
                <c:pt idx="11">
                  <c:v>189.193</c:v>
                </c:pt>
                <c:pt idx="12">
                  <c:v>191.954</c:v>
                </c:pt>
                <c:pt idx="13">
                  <c:v>194.593</c:v>
                </c:pt>
                <c:pt idx="14">
                  <c:v>197.095</c:v>
                </c:pt>
                <c:pt idx="15">
                  <c:v>199.453</c:v>
                </c:pt>
                <c:pt idx="16">
                  <c:v>201.656</c:v>
                </c:pt>
                <c:pt idx="17">
                  <c:v>203.715</c:v>
                </c:pt>
                <c:pt idx="18">
                  <c:v>205.668</c:v>
                </c:pt>
                <c:pt idx="19">
                  <c:v>207.57</c:v>
                </c:pt>
                <c:pt idx="20">
                  <c:v>209.464</c:v>
                </c:pt>
                <c:pt idx="21">
                  <c:v>211.365</c:v>
                </c:pt>
                <c:pt idx="22">
                  <c:v>213.273</c:v>
                </c:pt>
                <c:pt idx="23">
                  <c:v>215.197</c:v>
                </c:pt>
                <c:pt idx="24">
                  <c:v>217.14</c:v>
                </c:pt>
                <c:pt idx="25">
                  <c:v>219.108</c:v>
                </c:pt>
                <c:pt idx="26">
                  <c:v>221.115</c:v>
                </c:pt>
                <c:pt idx="27">
                  <c:v>223.169</c:v>
                </c:pt>
                <c:pt idx="28">
                  <c:v>225.257</c:v>
                </c:pt>
                <c:pt idx="29">
                  <c:v>227.36</c:v>
                </c:pt>
                <c:pt idx="30">
                  <c:v>229.469</c:v>
                </c:pt>
                <c:pt idx="31">
                  <c:v>231.576</c:v>
                </c:pt>
                <c:pt idx="32">
                  <c:v>233.699</c:v>
                </c:pt>
                <c:pt idx="33">
                  <c:v>235.878</c:v>
                </c:pt>
                <c:pt idx="34">
                  <c:v>238.17</c:v>
                </c:pt>
                <c:pt idx="35">
                  <c:v>240.612</c:v>
                </c:pt>
                <c:pt idx="36">
                  <c:v>243.223</c:v>
                </c:pt>
                <c:pt idx="37">
                  <c:v>245.988</c:v>
                </c:pt>
                <c:pt idx="38">
                  <c:v>248.878</c:v>
                </c:pt>
                <c:pt idx="39">
                  <c:v>251.848</c:v>
                </c:pt>
                <c:pt idx="40">
                  <c:v>254.865</c:v>
                </c:pt>
                <c:pt idx="41">
                  <c:v>257.911</c:v>
                </c:pt>
                <c:pt idx="42">
                  <c:v>260.99</c:v>
                </c:pt>
                <c:pt idx="43">
                  <c:v>264.122</c:v>
                </c:pt>
                <c:pt idx="44">
                  <c:v>267.337</c:v>
                </c:pt>
                <c:pt idx="45">
                  <c:v>270.648</c:v>
                </c:pt>
                <c:pt idx="46">
                  <c:v>274.067</c:v>
                </c:pt>
                <c:pt idx="47">
                  <c:v>277.567</c:v>
                </c:pt>
                <c:pt idx="48">
                  <c:v>281.083</c:v>
                </c:pt>
                <c:pt idx="49">
                  <c:v>284.529</c:v>
                </c:pt>
                <c:pt idx="50">
                  <c:v>287.842</c:v>
                </c:pt>
                <c:pt idx="51">
                  <c:v>290.995</c:v>
                </c:pt>
                <c:pt idx="52">
                  <c:v>294.009</c:v>
                </c:pt>
                <c:pt idx="53">
                  <c:v>296.928</c:v>
                </c:pt>
                <c:pt idx="54">
                  <c:v>299.821</c:v>
                </c:pt>
                <c:pt idx="55">
                  <c:v>302.741</c:v>
                </c:pt>
                <c:pt idx="56">
                  <c:v>305.697</c:v>
                </c:pt>
                <c:pt idx="57">
                  <c:v>308.674</c:v>
                </c:pt>
                <c:pt idx="58">
                  <c:v>311.666</c:v>
                </c:pt>
              </c:numCache>
            </c:numRef>
          </c:yVal>
          <c:smooth val="0"/>
        </c:ser>
        <c:ser>
          <c:idx val="1"/>
          <c:order val="1"/>
          <c:tx>
            <c:v>Pakistan</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Pakistan Pop'!$A$6:$A$64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'US Pakistan Pop'!$C$6:$C$64</c:f>
              <c:numCache>
                <c:ptCount val="59"/>
                <c:pt idx="0">
                  <c:v>41.177</c:v>
                </c:pt>
                <c:pt idx="1">
                  <c:v>41.796</c:v>
                </c:pt>
                <c:pt idx="2">
                  <c:v>42.428</c:v>
                </c:pt>
                <c:pt idx="3">
                  <c:v>43.084</c:v>
                </c:pt>
                <c:pt idx="4">
                  <c:v>43.772</c:v>
                </c:pt>
                <c:pt idx="5">
                  <c:v>44.499</c:v>
                </c:pt>
                <c:pt idx="6">
                  <c:v>45.269</c:v>
                </c:pt>
                <c:pt idx="7">
                  <c:v>46.083</c:v>
                </c:pt>
                <c:pt idx="8">
                  <c:v>46.94</c:v>
                </c:pt>
                <c:pt idx="9">
                  <c:v>47.839</c:v>
                </c:pt>
                <c:pt idx="10">
                  <c:v>48.778</c:v>
                </c:pt>
                <c:pt idx="11">
                  <c:v>49.758</c:v>
                </c:pt>
                <c:pt idx="12">
                  <c:v>50.785</c:v>
                </c:pt>
                <c:pt idx="13">
                  <c:v>51.87</c:v>
                </c:pt>
                <c:pt idx="14">
                  <c:v>53.027</c:v>
                </c:pt>
                <c:pt idx="15">
                  <c:v>54.267</c:v>
                </c:pt>
                <c:pt idx="16">
                  <c:v>55.594</c:v>
                </c:pt>
                <c:pt idx="17">
                  <c:v>57.008</c:v>
                </c:pt>
                <c:pt idx="18">
                  <c:v>58.508</c:v>
                </c:pt>
                <c:pt idx="19">
                  <c:v>60.09</c:v>
                </c:pt>
                <c:pt idx="20">
                  <c:v>61.75</c:v>
                </c:pt>
                <c:pt idx="21">
                  <c:v>63.497</c:v>
                </c:pt>
                <c:pt idx="22">
                  <c:v>65.332</c:v>
                </c:pt>
                <c:pt idx="23">
                  <c:v>67.244</c:v>
                </c:pt>
                <c:pt idx="24">
                  <c:v>69.215</c:v>
                </c:pt>
                <c:pt idx="25">
                  <c:v>71.238</c:v>
                </c:pt>
                <c:pt idx="26">
                  <c:v>73.3</c:v>
                </c:pt>
                <c:pt idx="27">
                  <c:v>75.415</c:v>
                </c:pt>
                <c:pt idx="28">
                  <c:v>77.632</c:v>
                </c:pt>
                <c:pt idx="29">
                  <c:v>80.015</c:v>
                </c:pt>
                <c:pt idx="30">
                  <c:v>82.609</c:v>
                </c:pt>
                <c:pt idx="31">
                  <c:v>85.421</c:v>
                </c:pt>
                <c:pt idx="32">
                  <c:v>88.427</c:v>
                </c:pt>
                <c:pt idx="33">
                  <c:v>91.602</c:v>
                </c:pt>
                <c:pt idx="34">
                  <c:v>94.908</c:v>
                </c:pt>
                <c:pt idx="35">
                  <c:v>98.309</c:v>
                </c:pt>
                <c:pt idx="36">
                  <c:v>101.813</c:v>
                </c:pt>
                <c:pt idx="37">
                  <c:v>105.406</c:v>
                </c:pt>
                <c:pt idx="38">
                  <c:v>108.999</c:v>
                </c:pt>
                <c:pt idx="39">
                  <c:v>112.481</c:v>
                </c:pt>
                <c:pt idx="40">
                  <c:v>115.776</c:v>
                </c:pt>
                <c:pt idx="41">
                  <c:v>118.836</c:v>
                </c:pt>
                <c:pt idx="42">
                  <c:v>121.698</c:v>
                </c:pt>
                <c:pt idx="43">
                  <c:v>124.476</c:v>
                </c:pt>
                <c:pt idx="44">
                  <c:v>127.337</c:v>
                </c:pt>
                <c:pt idx="45">
                  <c:v>130.397</c:v>
                </c:pt>
                <c:pt idx="46">
                  <c:v>133.702</c:v>
                </c:pt>
                <c:pt idx="47">
                  <c:v>137.209</c:v>
                </c:pt>
                <c:pt idx="48">
                  <c:v>140.849</c:v>
                </c:pt>
                <c:pt idx="49">
                  <c:v>144.516</c:v>
                </c:pt>
                <c:pt idx="50">
                  <c:v>148.132</c:v>
                </c:pt>
                <c:pt idx="51">
                  <c:v>151.682</c:v>
                </c:pt>
                <c:pt idx="52">
                  <c:v>155.194</c:v>
                </c:pt>
                <c:pt idx="53">
                  <c:v>158.694</c:v>
                </c:pt>
                <c:pt idx="54">
                  <c:v>162.224</c:v>
                </c:pt>
                <c:pt idx="55">
                  <c:v>165.816</c:v>
                </c:pt>
                <c:pt idx="56">
                  <c:v>169.47</c:v>
                </c:pt>
                <c:pt idx="57">
                  <c:v>173.178</c:v>
                </c:pt>
                <c:pt idx="58">
                  <c:v>176.952</c:v>
                </c:pt>
              </c:numCache>
            </c:numRef>
          </c:yVal>
          <c:smooth val="0"/>
        </c:ser>
        <c:axId val="55323270"/>
        <c:axId val="28147383"/>
      </c:scatterChart>
      <c:valAx>
        <c:axId val="55323270"/>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crossAx val="28147383"/>
        <c:crossesAt val="40"/>
        <c:crossBetween val="midCat"/>
        <c:dispUnits/>
        <c:majorUnit val="10"/>
        <c:minorUnit val="2"/>
      </c:valAx>
      <c:valAx>
        <c:axId val="28147383"/>
        <c:scaling>
          <c:orientation val="minMax"/>
          <c:max val="400"/>
          <c:min val="40"/>
        </c:scaling>
        <c:axPos val="l"/>
        <c:title>
          <c:tx>
            <c:rich>
              <a:bodyPr vert="horz" rot="-5400000" anchor="ctr"/>
              <a:lstStyle/>
              <a:p>
                <a:pPr algn="ctr">
                  <a:defRPr/>
                </a:pPr>
                <a:r>
                  <a:rPr lang="en-US" cap="none" sz="1200" b="0" i="0" u="none" baseline="0">
                    <a:latin typeface="Arial"/>
                    <a:ea typeface="Arial"/>
                    <a:cs typeface="Arial"/>
                  </a:rPr>
                  <a:t>Millions</a:t>
                </a:r>
              </a:p>
            </c:rich>
          </c:tx>
          <c:layout/>
          <c:overlay val="0"/>
          <c:spPr>
            <a:noFill/>
            <a:ln>
              <a:noFill/>
            </a:ln>
          </c:spPr>
        </c:title>
        <c:majorGridlines/>
        <c:delete val="0"/>
        <c:numFmt formatCode="0" sourceLinked="0"/>
        <c:majorTickMark val="out"/>
        <c:minorTickMark val="none"/>
        <c:tickLblPos val="nextTo"/>
        <c:crossAx val="55323270"/>
        <c:crossesAt val="1950"/>
        <c:crossBetween val="midCat"/>
        <c:dispUnits/>
        <c:majorUnit val="40"/>
        <c:minorUnit val="8"/>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manualLayout>
          <c:xMode val="edge"/>
          <c:yMode val="edge"/>
          <c:x val="0.05875"/>
          <c:y val="0.16825"/>
          <c:w val="0.901"/>
          <c:h val="0.766"/>
        </c:manualLayout>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(LFE)'!$J$6:$J$25</c:f>
              <c:numCache>
                <c:ptCount val="20"/>
                <c:pt idx="0">
                  <c:v>46.579</c:v>
                </c:pt>
                <c:pt idx="1">
                  <c:v>50</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51999856"/>
        <c:axId val="65345521"/>
      </c:barChart>
      <c:catAx>
        <c:axId val="51999856"/>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345521"/>
        <c:crosses val="autoZero"/>
        <c:auto val="1"/>
        <c:lblOffset val="100"/>
        <c:tickLblSkip val="2"/>
        <c:noMultiLvlLbl val="0"/>
      </c:catAx>
      <c:valAx>
        <c:axId val="65345521"/>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99985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Africa, 1950-2005, 
with Projection to 2050</a:t>
            </a:r>
          </a:p>
        </c:rich>
      </c:tx>
      <c:layout/>
      <c:spPr>
        <a:noFill/>
        <a:ln>
          <a:noFill/>
        </a:ln>
      </c:spPr>
    </c:title>
    <c:plotArea>
      <c:layout>
        <c:manualLayout>
          <c:xMode val="edge"/>
          <c:yMode val="edge"/>
          <c:x val="0.05875"/>
          <c:y val="0.16825"/>
          <c:w val="0.8955"/>
          <c:h val="0.766"/>
        </c:manualLayout>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60</c:v>
                </c:pt>
                <c:pt idx="15">
                  <c:v>61.215</c:v>
                </c:pt>
                <c:pt idx="16">
                  <c:v>62.83</c:v>
                </c:pt>
                <c:pt idx="17">
                  <c:v>64.392</c:v>
                </c:pt>
                <c:pt idx="18">
                  <c:v>65.918</c:v>
                </c:pt>
                <c:pt idx="19">
                  <c:v>67.394</c:v>
                </c:pt>
              </c:numCache>
            </c:numRef>
          </c:val>
        </c:ser>
        <c:axId val="51238778"/>
        <c:axId val="58495819"/>
      </c:barChart>
      <c:catAx>
        <c:axId val="51238778"/>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8495819"/>
        <c:crosses val="autoZero"/>
        <c:auto val="1"/>
        <c:lblOffset val="100"/>
        <c:tickLblSkip val="2"/>
        <c:noMultiLvlLbl val="0"/>
      </c:catAx>
      <c:valAx>
        <c:axId val="58495819"/>
        <c:scaling>
          <c:orientation val="minMax"/>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123877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Sub-Saharan Africa, 1950-2005, 
with Projection to 2050</a:t>
            </a:r>
          </a:p>
        </c:rich>
      </c:tx>
      <c:layout/>
      <c:spPr>
        <a:noFill/>
        <a:ln>
          <a:noFill/>
        </a:ln>
      </c:spPr>
    </c:title>
    <c:plotArea>
      <c:layout>
        <c:manualLayout>
          <c:xMode val="edge"/>
          <c:yMode val="edge"/>
          <c:x val="0.05875"/>
          <c:y val="0.16825"/>
          <c:w val="0.902"/>
          <c:h val="0.766"/>
        </c:manualLayout>
      </c:layout>
      <c:barChart>
        <c:barDir val="col"/>
        <c:grouping val="clustered"/>
        <c:varyColors val="0"/>
        <c:ser>
          <c:idx val="0"/>
          <c:order val="0"/>
          <c:tx>
            <c:v>Sub-Saharan 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52</c:v>
                </c:pt>
                <c:pt idx="12">
                  <c:v>54</c:v>
                </c:pt>
                <c:pt idx="13">
                  <c:v>56</c:v>
                </c:pt>
                <c:pt idx="14">
                  <c:v>57.264</c:v>
                </c:pt>
                <c:pt idx="15">
                  <c:v>59.153</c:v>
                </c:pt>
                <c:pt idx="16">
                  <c:v>60.919</c:v>
                </c:pt>
                <c:pt idx="17">
                  <c:v>62.623</c:v>
                </c:pt>
                <c:pt idx="18">
                  <c:v>64.285</c:v>
                </c:pt>
                <c:pt idx="19">
                  <c:v>65.888</c:v>
                </c:pt>
              </c:numCache>
            </c:numRef>
          </c:val>
        </c:ser>
        <c:axId val="56700324"/>
        <c:axId val="40540869"/>
      </c:barChart>
      <c:catAx>
        <c:axId val="56700324"/>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0540869"/>
        <c:crosses val="autoZero"/>
        <c:auto val="1"/>
        <c:lblOffset val="100"/>
        <c:tickLblSkip val="2"/>
        <c:noMultiLvlLbl val="0"/>
      </c:catAx>
      <c:valAx>
        <c:axId val="40540869"/>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670032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Asia, 1950-2005, 
with Projection to 2050</a:t>
            </a:r>
          </a:p>
        </c:rich>
      </c:tx>
      <c:layout/>
      <c:spPr>
        <a:noFill/>
        <a:ln>
          <a:noFill/>
        </a:ln>
      </c:spPr>
    </c:title>
    <c:plotArea>
      <c:layout>
        <c:manualLayout>
          <c:xMode val="edge"/>
          <c:yMode val="edge"/>
          <c:x val="0.05875"/>
          <c:y val="0.16825"/>
          <c:w val="0.9075"/>
          <c:h val="0.766"/>
        </c:manualLayout>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c:v>
                </c:pt>
                <c:pt idx="17">
                  <c:v>75.317</c:v>
                </c:pt>
                <c:pt idx="18">
                  <c:v>76.059</c:v>
                </c:pt>
                <c:pt idx="19">
                  <c:v>76.75</c:v>
                </c:pt>
              </c:numCache>
            </c:numRef>
          </c:val>
        </c:ser>
        <c:axId val="29323502"/>
        <c:axId val="62584927"/>
      </c:barChart>
      <c:catAx>
        <c:axId val="29323502"/>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2584927"/>
        <c:crosses val="autoZero"/>
        <c:auto val="1"/>
        <c:lblOffset val="100"/>
        <c:tickLblSkip val="2"/>
        <c:noMultiLvlLbl val="0"/>
      </c:catAx>
      <c:valAx>
        <c:axId val="62584927"/>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932350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Top 20 Failing States, 1950-2005, 
with Projection to 2050</a:t>
            </a:r>
          </a:p>
        </c:rich>
      </c:tx>
      <c:layout/>
      <c:spPr>
        <a:noFill/>
        <a:ln>
          <a:noFill/>
        </a:ln>
      </c:spPr>
    </c:title>
    <c:plotArea>
      <c:layout>
        <c:manualLayout>
          <c:xMode val="edge"/>
          <c:yMode val="edge"/>
          <c:x val="0.05875"/>
          <c:y val="0.16825"/>
          <c:w val="0.91025"/>
          <c:h val="0.766"/>
        </c:manualLayout>
      </c:layout>
      <c:barChart>
        <c:barDir val="col"/>
        <c:grouping val="clustered"/>
        <c:varyColors val="0"/>
        <c:ser>
          <c:idx val="0"/>
          <c:order val="0"/>
          <c:tx>
            <c:v>Failing States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37.97</c:v>
                </c:pt>
                <c:pt idx="1">
                  <c:v>40.235</c:v>
                </c:pt>
                <c:pt idx="2">
                  <c:v>42.415</c:v>
                </c:pt>
                <c:pt idx="3">
                  <c:v>44.635</c:v>
                </c:pt>
                <c:pt idx="4">
                  <c:v>46.995</c:v>
                </c:pt>
                <c:pt idx="5">
                  <c:v>48.69</c:v>
                </c:pt>
                <c:pt idx="6">
                  <c:v>50.79</c:v>
                </c:pt>
                <c:pt idx="7">
                  <c:v>52.255</c:v>
                </c:pt>
                <c:pt idx="8">
                  <c:v>53.145</c:v>
                </c:pt>
                <c:pt idx="9">
                  <c:v>53.46</c:v>
                </c:pt>
                <c:pt idx="10">
                  <c:v>54.04</c:v>
                </c:pt>
                <c:pt idx="11">
                  <c:v>55.42</c:v>
                </c:pt>
                <c:pt idx="12">
                  <c:v>57.62</c:v>
                </c:pt>
                <c:pt idx="13">
                  <c:v>59.605</c:v>
                </c:pt>
                <c:pt idx="14">
                  <c:v>61.415</c:v>
                </c:pt>
                <c:pt idx="15">
                  <c:v>63.17</c:v>
                </c:pt>
                <c:pt idx="16">
                  <c:v>64.745</c:v>
                </c:pt>
                <c:pt idx="17">
                  <c:v>66.24</c:v>
                </c:pt>
                <c:pt idx="18">
                  <c:v>67.655</c:v>
                </c:pt>
                <c:pt idx="19">
                  <c:v>69.04</c:v>
                </c:pt>
              </c:numCache>
            </c:numRef>
          </c:val>
        </c:ser>
        <c:axId val="26393432"/>
        <c:axId val="36214297"/>
      </c:barChart>
      <c:catAx>
        <c:axId val="26393432"/>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6214297"/>
        <c:crosses val="autoZero"/>
        <c:auto val="1"/>
        <c:lblOffset val="100"/>
        <c:tickLblSkip val="2"/>
        <c:noMultiLvlLbl val="0"/>
      </c:catAx>
      <c:valAx>
        <c:axId val="36214297"/>
        <c:scaling>
          <c:orientation val="minMax"/>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639343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Gross Domestic Product Based on Purchasing Power Parity for China, India, and Brazil, 1980-2008
</a:t>
            </a:r>
          </a:p>
        </c:rich>
      </c:tx>
      <c:layout/>
      <c:spPr>
        <a:noFill/>
        <a:ln>
          <a:noFill/>
        </a:ln>
      </c:spPr>
    </c:title>
    <c:plotArea>
      <c:layout>
        <c:manualLayout>
          <c:xMode val="edge"/>
          <c:yMode val="edge"/>
          <c:x val="0.05375"/>
          <c:y val="0.16275"/>
          <c:w val="0.90225"/>
          <c:h val="0.78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Br'!$B$7:$B$36</c:f>
              <c:numCache>
                <c:ptCount val="30"/>
                <c:pt idx="0">
                  <c:v>247.582</c:v>
                </c:pt>
                <c:pt idx="1">
                  <c:v>284.866</c:v>
                </c:pt>
                <c:pt idx="2">
                  <c:v>329.748</c:v>
                </c:pt>
                <c:pt idx="3">
                  <c:v>380.151</c:v>
                </c:pt>
                <c:pt idx="4">
                  <c:v>454.386</c:v>
                </c:pt>
                <c:pt idx="5">
                  <c:v>531.339</c:v>
                </c:pt>
                <c:pt idx="6">
                  <c:v>590.876</c:v>
                </c:pt>
                <c:pt idx="7">
                  <c:v>678.559</c:v>
                </c:pt>
                <c:pt idx="8">
                  <c:v>781.178</c:v>
                </c:pt>
                <c:pt idx="9">
                  <c:v>843.913</c:v>
                </c:pt>
                <c:pt idx="10">
                  <c:v>909.737</c:v>
                </c:pt>
                <c:pt idx="11">
                  <c:v>1028.74</c:v>
                </c:pt>
                <c:pt idx="12">
                  <c:v>1202.619</c:v>
                </c:pt>
                <c:pt idx="13">
                  <c:v>1401.315</c:v>
                </c:pt>
                <c:pt idx="14">
                  <c:v>1618.263</c:v>
                </c:pt>
                <c:pt idx="15">
                  <c:v>1832.035</c:v>
                </c:pt>
                <c:pt idx="16">
                  <c:v>2053.612</c:v>
                </c:pt>
                <c:pt idx="17">
                  <c:v>2284.225</c:v>
                </c:pt>
                <c:pt idx="18">
                  <c:v>2490.23</c:v>
                </c:pt>
                <c:pt idx="19">
                  <c:v>2718.895</c:v>
                </c:pt>
                <c:pt idx="20">
                  <c:v>3011.072</c:v>
                </c:pt>
                <c:pt idx="21">
                  <c:v>3334.418</c:v>
                </c:pt>
                <c:pt idx="22">
                  <c:v>3696.784</c:v>
                </c:pt>
                <c:pt idx="23">
                  <c:v>4157.822</c:v>
                </c:pt>
                <c:pt idx="24">
                  <c:v>4697.901</c:v>
                </c:pt>
                <c:pt idx="25">
                  <c:v>5364.259</c:v>
                </c:pt>
                <c:pt idx="26">
                  <c:v>6242.02</c:v>
                </c:pt>
                <c:pt idx="27">
                  <c:v>7337.638</c:v>
                </c:pt>
                <c:pt idx="28">
                  <c:v>8217.399</c:v>
                </c:pt>
                <c:pt idx="29">
                  <c:v>9046.99</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Br'!$C$7:$C$36</c:f>
              <c:numCache>
                <c:ptCount val="30"/>
                <c:pt idx="0">
                  <c:v>288.082</c:v>
                </c:pt>
                <c:pt idx="1">
                  <c:v>334.541</c:v>
                </c:pt>
                <c:pt idx="2">
                  <c:v>369.401</c:v>
                </c:pt>
                <c:pt idx="3">
                  <c:v>408.452</c:v>
                </c:pt>
                <c:pt idx="4">
                  <c:v>443.491</c:v>
                </c:pt>
                <c:pt idx="5">
                  <c:v>479.264</c:v>
                </c:pt>
                <c:pt idx="6">
                  <c:v>513.765</c:v>
                </c:pt>
                <c:pt idx="7">
                  <c:v>550.635</c:v>
                </c:pt>
                <c:pt idx="8">
                  <c:v>616.584</c:v>
                </c:pt>
                <c:pt idx="9">
                  <c:v>683.443</c:v>
                </c:pt>
                <c:pt idx="10">
                  <c:v>749.778</c:v>
                </c:pt>
                <c:pt idx="11">
                  <c:v>792.937</c:v>
                </c:pt>
                <c:pt idx="12">
                  <c:v>847.33</c:v>
                </c:pt>
                <c:pt idx="13">
                  <c:v>908.823</c:v>
                </c:pt>
                <c:pt idx="14">
                  <c:v>985.497</c:v>
                </c:pt>
                <c:pt idx="15">
                  <c:v>1079.982</c:v>
                </c:pt>
                <c:pt idx="16">
                  <c:v>1183.751</c:v>
                </c:pt>
                <c:pt idx="17">
                  <c:v>1329.069</c:v>
                </c:pt>
                <c:pt idx="18">
                  <c:v>1415.158</c:v>
                </c:pt>
                <c:pt idx="19">
                  <c:v>1482.972</c:v>
                </c:pt>
                <c:pt idx="20">
                  <c:v>1582.343</c:v>
                </c:pt>
                <c:pt idx="21">
                  <c:v>1680.954</c:v>
                </c:pt>
                <c:pt idx="22">
                  <c:v>1786.031</c:v>
                </c:pt>
                <c:pt idx="23">
                  <c:v>1949.493</c:v>
                </c:pt>
                <c:pt idx="24">
                  <c:v>2161.574</c:v>
                </c:pt>
                <c:pt idx="25">
                  <c:v>2434.365</c:v>
                </c:pt>
                <c:pt idx="26">
                  <c:v>2756.432</c:v>
                </c:pt>
                <c:pt idx="27">
                  <c:v>3118.086</c:v>
                </c:pt>
                <c:pt idx="28">
                  <c:v>3389.998</c:v>
                </c:pt>
                <c:pt idx="29">
                  <c:v>3615.326</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Br'!$D$7:$D$36</c:f>
              <c:numCache>
                <c:ptCount val="30"/>
                <c:pt idx="0">
                  <c:v>443.543</c:v>
                </c:pt>
                <c:pt idx="1">
                  <c:v>463.767</c:v>
                </c:pt>
                <c:pt idx="2">
                  <c:v>494.988</c:v>
                </c:pt>
                <c:pt idx="3">
                  <c:v>497.067</c:v>
                </c:pt>
                <c:pt idx="4">
                  <c:v>543.113</c:v>
                </c:pt>
                <c:pt idx="5">
                  <c:v>603.761</c:v>
                </c:pt>
                <c:pt idx="6">
                  <c:v>663.664</c:v>
                </c:pt>
                <c:pt idx="7">
                  <c:v>707.519</c:v>
                </c:pt>
                <c:pt idx="8">
                  <c:v>733.756</c:v>
                </c:pt>
                <c:pt idx="9">
                  <c:v>785.83</c:v>
                </c:pt>
                <c:pt idx="10">
                  <c:v>782.132</c:v>
                </c:pt>
                <c:pt idx="11">
                  <c:v>818.213</c:v>
                </c:pt>
                <c:pt idx="12">
                  <c:v>833.052</c:v>
                </c:pt>
                <c:pt idx="13">
                  <c:v>893.402</c:v>
                </c:pt>
                <c:pt idx="14">
                  <c:v>965.612</c:v>
                </c:pt>
                <c:pt idx="15">
                  <c:v>1027.327</c:v>
                </c:pt>
                <c:pt idx="16">
                  <c:v>1069.4</c:v>
                </c:pt>
                <c:pt idx="17">
                  <c:v>1125.009</c:v>
                </c:pt>
                <c:pt idx="18">
                  <c:v>1138.123</c:v>
                </c:pt>
                <c:pt idx="19">
                  <c:v>1157.791</c:v>
                </c:pt>
                <c:pt idx="20">
                  <c:v>1233.817</c:v>
                </c:pt>
                <c:pt idx="21">
                  <c:v>1278.254</c:v>
                </c:pt>
                <c:pt idx="22">
                  <c:v>1333.48</c:v>
                </c:pt>
                <c:pt idx="23">
                  <c:v>1377.81</c:v>
                </c:pt>
                <c:pt idx="24">
                  <c:v>1494.694</c:v>
                </c:pt>
                <c:pt idx="25">
                  <c:v>1584.604</c:v>
                </c:pt>
                <c:pt idx="26">
                  <c:v>1700.937</c:v>
                </c:pt>
                <c:pt idx="27">
                  <c:v>1857.663</c:v>
                </c:pt>
                <c:pt idx="28">
                  <c:v>1995.774</c:v>
                </c:pt>
                <c:pt idx="29">
                  <c:v>2010.332</c:v>
                </c:pt>
              </c:numCache>
            </c:numRef>
          </c:val>
        </c:ser>
        <c:axId val="57493218"/>
        <c:axId val="47676915"/>
      </c:barChart>
      <c:catAx>
        <c:axId val="57493218"/>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676915"/>
        <c:crosses val="autoZero"/>
        <c:auto val="1"/>
        <c:lblOffset val="100"/>
        <c:noMultiLvlLbl val="0"/>
      </c:catAx>
      <c:valAx>
        <c:axId val="47676915"/>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493218"/>
        <c:crossesAt val="1"/>
        <c:crossBetween val="between"/>
        <c:dispUnits/>
      </c:valAx>
      <c:spPr>
        <a:solidFill>
          <a:srgbClr val="FFFFFF"/>
        </a:solidFill>
        <a:ln w="12700">
          <a:solidFill>
            <a:srgbClr val="808080"/>
          </a:solidFill>
        </a:ln>
      </c:spPr>
    </c:plotArea>
    <c:legend>
      <c:legendPos val="r"/>
      <c:layout>
        <c:manualLayout>
          <c:xMode val="edge"/>
          <c:yMode val="edge"/>
          <c:x val="0.20225"/>
          <c:y val="0.259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0.1335</cdr:y>
    </cdr:from>
    <cdr:to>
      <cdr:x>0.99175</cdr:x>
      <cdr:y>0.8705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0.969</cdr:x>
      <cdr:y>0.087</cdr:y>
    </cdr:from>
    <cdr:to>
      <cdr:x>0.99825</cdr:x>
      <cdr:y>0.8245</cdr:y>
    </cdr:to>
    <cdr:sp>
      <cdr:nvSpPr>
        <cdr:cNvPr id="1" name="Text Box 2"/>
        <cdr:cNvSpPr txBox="1">
          <a:spLocks noChangeArrowheads="1"/>
        </cdr:cNvSpPr>
      </cdr:nvSpPr>
      <cdr:spPr>
        <a:xfrm>
          <a:off x="5743575"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0.09475</cdr:y>
    </cdr:from>
    <cdr:to>
      <cdr:x>1</cdr:x>
      <cdr:y>0.83175</cdr:y>
    </cdr:to>
    <cdr:sp>
      <cdr:nvSpPr>
        <cdr:cNvPr id="1" name="Text Box 2"/>
        <cdr:cNvSpPr txBox="1">
          <a:spLocks noChangeArrowheads="1"/>
        </cdr:cNvSpPr>
      </cdr:nvSpPr>
      <cdr:spPr>
        <a:xfrm>
          <a:off x="5753100" y="4667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0.08325</cdr:y>
    </cdr:from>
    <cdr:to>
      <cdr:x>1</cdr:x>
      <cdr:y>0.82075</cdr:y>
    </cdr:to>
    <cdr:sp>
      <cdr:nvSpPr>
        <cdr:cNvPr id="1" name="Text Box 2"/>
        <cdr:cNvSpPr txBox="1">
          <a:spLocks noChangeArrowheads="1"/>
        </cdr:cNvSpPr>
      </cdr:nvSpPr>
      <cdr:spPr>
        <a:xfrm>
          <a:off x="5753100" y="4095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0.114</cdr:y>
    </cdr:from>
    <cdr:to>
      <cdr:x>0.99175</cdr:x>
      <cdr:y>0.8505</cdr:y>
    </cdr:to>
    <cdr:sp>
      <cdr:nvSpPr>
        <cdr:cNvPr id="1" name="Text Box 2"/>
        <cdr:cNvSpPr txBox="1">
          <a:spLocks noChangeArrowheads="1"/>
        </cdr:cNvSpPr>
      </cdr:nvSpPr>
      <cdr:spPr>
        <a:xfrm>
          <a:off x="5705475" y="5715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0.11025</cdr:y>
    </cdr:from>
    <cdr:to>
      <cdr:x>0.99325</cdr:x>
      <cdr:y>0.84725</cdr:y>
    </cdr:to>
    <cdr:sp>
      <cdr:nvSpPr>
        <cdr:cNvPr id="1" name="Text Box 2"/>
        <cdr:cNvSpPr txBox="1">
          <a:spLocks noChangeArrowheads="1"/>
        </cdr:cNvSpPr>
      </cdr:nvSpPr>
      <cdr:spPr>
        <a:xfrm>
          <a:off x="5715000" y="5524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0.67025</cdr:x>
      <cdr:y>0.52975</cdr:y>
    </cdr:from>
    <cdr:to>
      <cdr:x>0.8485</cdr:x>
      <cdr:y>0.59425</cdr:y>
    </cdr:to>
    <cdr:sp>
      <cdr:nvSpPr>
        <cdr:cNvPr id="1" name="Text Box 1"/>
        <cdr:cNvSpPr txBox="1">
          <a:spLocks noChangeArrowheads="1"/>
        </cdr:cNvSpPr>
      </cdr:nvSpPr>
      <cdr:spPr>
        <a:xfrm>
          <a:off x="3971925" y="2657475"/>
          <a:ext cx="105727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0.59425</cdr:x>
      <cdr:y>0.79475</cdr:y>
    </cdr:from>
    <cdr:to>
      <cdr:x>0.85775</cdr:x>
      <cdr:y>0.84475</cdr:y>
    </cdr:to>
    <cdr:sp>
      <cdr:nvSpPr>
        <cdr:cNvPr id="2" name="Text Box 2"/>
        <cdr:cNvSpPr txBox="1">
          <a:spLocks noChangeArrowheads="1"/>
        </cdr:cNvSpPr>
      </cdr:nvSpPr>
      <cdr:spPr>
        <a:xfrm>
          <a:off x="3524250" y="3981450"/>
          <a:ext cx="15621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0.96575</cdr:x>
      <cdr:y>0.1295</cdr:y>
    </cdr:from>
    <cdr:to>
      <cdr:x>0.995</cdr:x>
      <cdr:y>0.86675</cdr:y>
    </cdr:to>
    <cdr:sp>
      <cdr:nvSpPr>
        <cdr:cNvPr id="3" name="Text Box 2"/>
        <cdr:cNvSpPr txBox="1">
          <a:spLocks noChangeArrowheads="1"/>
        </cdr:cNvSpPr>
      </cdr:nvSpPr>
      <cdr:spPr>
        <a:xfrm>
          <a:off x="5724525"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cdr:x>
      <cdr:y>0.5305</cdr:y>
    </cdr:from>
    <cdr:to>
      <cdr:x>0.85675</cdr:x>
      <cdr:y>0.59475</cdr:y>
    </cdr:to>
    <cdr:sp>
      <cdr:nvSpPr>
        <cdr:cNvPr id="1" name="Text Box 1"/>
        <cdr:cNvSpPr txBox="1">
          <a:spLocks noChangeArrowheads="1"/>
        </cdr:cNvSpPr>
      </cdr:nvSpPr>
      <cdr:spPr>
        <a:xfrm>
          <a:off x="4010025" y="2657475"/>
          <a:ext cx="107632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0.354</cdr:x>
      <cdr:y>0.82025</cdr:y>
    </cdr:from>
    <cdr:to>
      <cdr:x>0.6545</cdr:x>
      <cdr:y>0.87025</cdr:y>
    </cdr:to>
    <cdr:sp>
      <cdr:nvSpPr>
        <cdr:cNvPr id="2" name="Text Box 2"/>
        <cdr:cNvSpPr txBox="1">
          <a:spLocks noChangeArrowheads="1"/>
        </cdr:cNvSpPr>
      </cdr:nvSpPr>
      <cdr:spPr>
        <a:xfrm>
          <a:off x="2095500" y="4114800"/>
          <a:ext cx="178117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0.96725</cdr:x>
      <cdr:y>0.1335</cdr:y>
    </cdr:from>
    <cdr:to>
      <cdr:x>0.9965</cdr:x>
      <cdr:y>0.87075</cdr:y>
    </cdr:to>
    <cdr:sp>
      <cdr:nvSpPr>
        <cdr:cNvPr id="3" name="Text Box 2"/>
        <cdr:cNvSpPr txBox="1">
          <a:spLocks noChangeArrowheads="1"/>
        </cdr:cNvSpPr>
      </cdr:nvSpPr>
      <cdr:spPr>
        <a:xfrm>
          <a:off x="573405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0.97025</cdr:x>
      <cdr:y>0.06</cdr:y>
    </cdr:from>
    <cdr:to>
      <cdr:x>0.9985</cdr:x>
      <cdr:y>0.79725</cdr:y>
    </cdr:to>
    <cdr:sp>
      <cdr:nvSpPr>
        <cdr:cNvPr id="1" name="Text Box 2"/>
        <cdr:cNvSpPr txBox="1">
          <a:spLocks noChangeArrowheads="1"/>
        </cdr:cNvSpPr>
      </cdr:nvSpPr>
      <cdr:spPr>
        <a:xfrm>
          <a:off x="5972175" y="2952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0.1295</cdr:y>
    </cdr:from>
    <cdr:to>
      <cdr:x>0.99175</cdr:x>
      <cdr:y>0.86625</cdr:y>
    </cdr:to>
    <cdr:sp>
      <cdr:nvSpPr>
        <cdr:cNvPr id="1" name="Text Box 2"/>
        <cdr:cNvSpPr txBox="1">
          <a:spLocks noChangeArrowheads="1"/>
        </cdr:cNvSpPr>
      </cdr:nvSpPr>
      <cdr:spPr>
        <a:xfrm>
          <a:off x="5705475" y="647700"/>
          <a:ext cx="171450" cy="3695700"/>
        </a:xfrm>
        <a:prstGeom prst="rect">
          <a:avLst/>
        </a:prstGeom>
        <a:noFill/>
        <a:ln w="9525" cmpd="sng">
          <a:noFill/>
        </a:ln>
      </cdr:spPr>
      <cdr:txBody>
        <a:bodyPr vertOverflow="clip" wrap="square" lIns="0" tIns="45720" rIns="0" bIns="4572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0.61625</cdr:x>
      <cdr:y>0.33175</cdr:y>
    </cdr:from>
    <cdr:to>
      <cdr:x>0.79575</cdr:x>
      <cdr:y>0.3675</cdr:y>
    </cdr:to>
    <cdr:sp>
      <cdr:nvSpPr>
        <cdr:cNvPr id="1" name="Text Box 2"/>
        <cdr:cNvSpPr txBox="1">
          <a:spLocks noChangeArrowheads="1"/>
        </cdr:cNvSpPr>
      </cdr:nvSpPr>
      <cdr:spPr>
        <a:xfrm>
          <a:off x="3648075" y="1657350"/>
          <a:ext cx="1066800"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United States</a:t>
          </a:r>
        </a:p>
      </cdr:txBody>
    </cdr:sp>
  </cdr:relSizeAnchor>
  <cdr:relSizeAnchor xmlns:cdr="http://schemas.openxmlformats.org/drawingml/2006/chartDrawing">
    <cdr:from>
      <cdr:x>0.63125</cdr:x>
      <cdr:y>0.644</cdr:y>
    </cdr:from>
    <cdr:to>
      <cdr:x>0.746</cdr:x>
      <cdr:y>0.67825</cdr:y>
    </cdr:to>
    <cdr:sp>
      <cdr:nvSpPr>
        <cdr:cNvPr id="2" name="Text Box 2"/>
        <cdr:cNvSpPr txBox="1">
          <a:spLocks noChangeArrowheads="1"/>
        </cdr:cNvSpPr>
      </cdr:nvSpPr>
      <cdr:spPr>
        <a:xfrm>
          <a:off x="3743325" y="3228975"/>
          <a:ext cx="67627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Pakistan</a:t>
          </a:r>
        </a:p>
      </cdr:txBody>
    </cdr:sp>
  </cdr:relSizeAnchor>
  <cdr:relSizeAnchor xmlns:cdr="http://schemas.openxmlformats.org/drawingml/2006/chartDrawing">
    <cdr:from>
      <cdr:x>0.96575</cdr:x>
      <cdr:y>0.1335</cdr:y>
    </cdr:from>
    <cdr:to>
      <cdr:x>0.995</cdr:x>
      <cdr:y>0.8705</cdr:y>
    </cdr:to>
    <cdr:sp>
      <cdr:nvSpPr>
        <cdr:cNvPr id="3" name="Text Box 2"/>
        <cdr:cNvSpPr txBox="1">
          <a:spLocks noChangeArrowheads="1"/>
        </cdr:cNvSpPr>
      </cdr:nvSpPr>
      <cdr:spPr>
        <a:xfrm>
          <a:off x="5724525" y="666750"/>
          <a:ext cx="171450" cy="3695700"/>
        </a:xfrm>
        <a:prstGeom prst="rect">
          <a:avLst/>
        </a:prstGeom>
        <a:noFill/>
        <a:ln w="9525" cmpd="sng">
          <a:noFill/>
        </a:ln>
      </cdr:spPr>
      <cdr:txBody>
        <a:bodyPr vertOverflow="clip" wrap="square" lIns="0" tIns="45720" rIns="0" bIns="4572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0.087</cdr:y>
    </cdr:from>
    <cdr:to>
      <cdr:x>1</cdr:x>
      <cdr:y>0.8245</cdr:y>
    </cdr:to>
    <cdr:sp>
      <cdr:nvSpPr>
        <cdr:cNvPr id="1" name="Text Box 2"/>
        <cdr:cNvSpPr txBox="1">
          <a:spLocks noChangeArrowheads="1"/>
        </cdr:cNvSpPr>
      </cdr:nvSpPr>
      <cdr:spPr>
        <a:xfrm>
          <a:off x="5753100"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0.091</cdr:y>
    </cdr:from>
    <cdr:to>
      <cdr:x>0.995</cdr:x>
      <cdr:y>0.8285</cdr:y>
    </cdr:to>
    <cdr:sp>
      <cdr:nvSpPr>
        <cdr:cNvPr id="1" name="Text Box 2"/>
        <cdr:cNvSpPr txBox="1">
          <a:spLocks noChangeArrowheads="1"/>
        </cdr:cNvSpPr>
      </cdr:nvSpPr>
      <cdr:spPr>
        <a:xfrm>
          <a:off x="5724525" y="447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3"/>
  <sheetViews>
    <sheetView tabSelected="1" zoomScaleSheetLayoutView="100" workbookViewId="0" topLeftCell="A1">
      <selection activeCell="A1" sqref="A1"/>
    </sheetView>
  </sheetViews>
  <sheetFormatPr defaultColWidth="9.140625" defaultRowHeight="12.75"/>
  <cols>
    <col min="1" max="1" width="94.28125" style="0" customWidth="1"/>
  </cols>
  <sheetData>
    <row r="1" ht="12.75">
      <c r="A1" s="1" t="s">
        <v>344</v>
      </c>
    </row>
    <row r="3" ht="12.75">
      <c r="A3" s="15" t="s">
        <v>4</v>
      </c>
    </row>
    <row r="4" ht="12.75">
      <c r="A4" t="s">
        <v>288</v>
      </c>
    </row>
    <row r="5" ht="12.75">
      <c r="A5" s="15" t="s">
        <v>9</v>
      </c>
    </row>
    <row r="6" ht="12.75">
      <c r="A6" t="s">
        <v>289</v>
      </c>
    </row>
    <row r="7" ht="12.75">
      <c r="A7" s="100" t="s">
        <v>306</v>
      </c>
    </row>
    <row r="8" ht="12.75">
      <c r="A8" t="s">
        <v>290</v>
      </c>
    </row>
    <row r="9" ht="12.75">
      <c r="A9" s="15" t="s">
        <v>291</v>
      </c>
    </row>
    <row r="10" ht="12.75">
      <c r="A10" t="s">
        <v>292</v>
      </c>
    </row>
    <row r="11" ht="12.75">
      <c r="A11" t="s">
        <v>293</v>
      </c>
    </row>
    <row r="12" ht="12.75">
      <c r="A12" t="s">
        <v>294</v>
      </c>
    </row>
    <row r="13" ht="12.75">
      <c r="A13" t="s">
        <v>295</v>
      </c>
    </row>
    <row r="14" ht="12.75">
      <c r="A14" t="s">
        <v>296</v>
      </c>
    </row>
    <row r="15" ht="12.75">
      <c r="A15" s="99" t="s">
        <v>308</v>
      </c>
    </row>
    <row r="16" ht="12.75">
      <c r="A16" s="83" t="s">
        <v>297</v>
      </c>
    </row>
    <row r="17" ht="12.75">
      <c r="A17" s="99" t="s">
        <v>311</v>
      </c>
    </row>
    <row r="18" ht="12.75">
      <c r="A18" s="83" t="s">
        <v>298</v>
      </c>
    </row>
    <row r="19" ht="12.75">
      <c r="A19" s="15" t="s">
        <v>66</v>
      </c>
    </row>
    <row r="20" ht="12.75">
      <c r="A20" t="s">
        <v>299</v>
      </c>
    </row>
    <row r="21" ht="12.75">
      <c r="A21" s="100" t="s">
        <v>345</v>
      </c>
    </row>
    <row r="22" ht="12.75">
      <c r="A22" t="s">
        <v>300</v>
      </c>
    </row>
    <row r="23" ht="12.75">
      <c r="A23" s="15" t="s">
        <v>314</v>
      </c>
    </row>
    <row r="24" ht="12.75">
      <c r="A24" s="82" t="s">
        <v>102</v>
      </c>
    </row>
    <row r="25" ht="12.75">
      <c r="A25" s="83" t="s">
        <v>301</v>
      </c>
    </row>
    <row r="26" ht="12.75">
      <c r="A26" s="15" t="s">
        <v>73</v>
      </c>
    </row>
    <row r="28" ht="12.75">
      <c r="A28" t="s">
        <v>302</v>
      </c>
    </row>
    <row r="29" ht="12.75">
      <c r="A29" s="15" t="s">
        <v>303</v>
      </c>
    </row>
    <row r="31" ht="12.75">
      <c r="A31" s="106" t="s">
        <v>86</v>
      </c>
    </row>
    <row r="32" ht="12.75">
      <c r="A32" s="106"/>
    </row>
    <row r="33" ht="12.75">
      <c r="A33" s="107"/>
    </row>
  </sheetData>
  <mergeCells count="1">
    <mergeCell ref="A31:A33"/>
  </mergeCells>
  <hyperlinks>
    <hyperlink ref="A3" location="'World Pop'!A1" display="World Population, 1950-2008"/>
    <hyperlink ref="A5" location="'World Pop Proj'!A1" display="World Population, 1950-2008, with Projections to 2050"/>
    <hyperlink ref="A7" location="'US Pakistan Pop'!A1" display="Population of United States and Pakistan, 1950-2008"/>
    <hyperlink ref="A9" location="'Life Expectancy (LFE)'!A1" display="Life Expectancy for the World and Selected Groups and Regions, 1950-2005, with Projection to 2050"/>
    <hyperlink ref="A15" location="'GDP Cn In Br'!A1" display="Gross Domestic Product for China, India, and Brazil, 1980-2009"/>
    <hyperlink ref="A17" location="'PerCap GDP Cn In Br'!A1" display="Per Capita Gross Domestic Product for China, India, and Brazil, 1980-2009"/>
    <hyperlink ref="A19" location="'ODA DAC'!A1" display="Official Development Assistance from Development Assistance Committee Members, 1960-2009"/>
    <hyperlink ref="A21" location="'ODA US'!A1" display="Official Development Assistance from the United States 1960-2009"/>
    <hyperlink ref="A23" location="'Education, Fertility'!A1" display="Education and Total Fertility Rates for Top and Bottom Countries Sorted by Primary School Enrollment"/>
    <hyperlink ref="A26" location="'Social Budget'!A1" display="Plan B Budget: Additional Annual Funding Needed to Reach Basic Social Goals"/>
    <hyperlink ref="A29" r:id="rId1" display="http://www.earth-policy.org/books/wote/wote_data"/>
    <hyperlink ref="A24" location="'Fem. Education, Fertility'!A1" display="Female Education, Literacy, and Total Fertility Rates, Latest Year"/>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2"/>
  <sheetViews>
    <sheetView zoomScaleSheetLayoutView="100" workbookViewId="0" topLeftCell="A1">
      <selection activeCell="A1" sqref="A1:F1"/>
    </sheetView>
  </sheetViews>
  <sheetFormatPr defaultColWidth="9.140625" defaultRowHeight="12.75"/>
  <cols>
    <col min="1" max="1" width="18.28125" style="57" customWidth="1"/>
    <col min="2" max="2" width="22.8515625" style="57" customWidth="1"/>
    <col min="3" max="3" width="18.28125" style="57" customWidth="1"/>
    <col min="4" max="4" width="17.140625" style="57" customWidth="1"/>
    <col min="5" max="16384" width="9.140625" style="57" customWidth="1"/>
  </cols>
  <sheetData>
    <row r="1" spans="1:6" ht="12.75" customHeight="1">
      <c r="A1" s="103" t="s">
        <v>314</v>
      </c>
      <c r="B1" s="107"/>
      <c r="C1" s="107"/>
      <c r="D1" s="107"/>
      <c r="E1" s="107"/>
      <c r="F1" s="107"/>
    </row>
    <row r="2" spans="1:5" ht="12.75" customHeight="1">
      <c r="A2" s="59"/>
      <c r="B2" s="60"/>
      <c r="C2" s="60"/>
      <c r="D2" s="79"/>
      <c r="E2" s="58"/>
    </row>
    <row r="3" spans="1:5" s="56" customFormat="1" ht="27">
      <c r="A3" s="97" t="s">
        <v>316</v>
      </c>
      <c r="B3" s="80" t="s">
        <v>318</v>
      </c>
      <c r="C3" s="80" t="s">
        <v>340</v>
      </c>
      <c r="D3" s="91" t="s">
        <v>341</v>
      </c>
      <c r="E3" s="58"/>
    </row>
    <row r="4" spans="2:5" s="92" customFormat="1" ht="25.5">
      <c r="B4" s="93" t="s">
        <v>90</v>
      </c>
      <c r="C4" s="94" t="s">
        <v>90</v>
      </c>
      <c r="D4" s="95" t="s">
        <v>315</v>
      </c>
      <c r="E4" s="96"/>
    </row>
    <row r="5" spans="1:5" ht="12.75">
      <c r="A5" s="60"/>
      <c r="B5" s="62"/>
      <c r="C5" s="63"/>
      <c r="D5" s="61"/>
      <c r="E5" s="61"/>
    </row>
    <row r="6" spans="1:5" ht="12.75">
      <c r="A6" s="64" t="s">
        <v>91</v>
      </c>
      <c r="B6" s="65">
        <v>99.9901123054419</v>
      </c>
      <c r="C6" s="66" t="s">
        <v>284</v>
      </c>
      <c r="D6" s="67">
        <v>1.34</v>
      </c>
      <c r="E6" s="67"/>
    </row>
    <row r="7" spans="1:5" ht="12.75">
      <c r="A7" s="64" t="s">
        <v>92</v>
      </c>
      <c r="B7" s="65">
        <v>99.7638393122337</v>
      </c>
      <c r="C7" s="65">
        <v>97.6306077427017</v>
      </c>
      <c r="D7" s="67">
        <v>1.461</v>
      </c>
      <c r="E7" s="67"/>
    </row>
    <row r="8" spans="1:5" ht="12.75">
      <c r="A8" s="64" t="s">
        <v>93</v>
      </c>
      <c r="B8" s="65">
        <v>99.6774979601837</v>
      </c>
      <c r="C8" s="65">
        <v>82.3313175163483</v>
      </c>
      <c r="D8" s="67">
        <v>1.812</v>
      </c>
      <c r="E8" s="67"/>
    </row>
    <row r="9" spans="1:5" ht="14.25">
      <c r="A9" s="64" t="s">
        <v>319</v>
      </c>
      <c r="B9" s="65">
        <v>99.6331486191553</v>
      </c>
      <c r="C9" s="65">
        <v>99.7</v>
      </c>
      <c r="D9" s="67">
        <v>1.577</v>
      </c>
      <c r="E9" s="67"/>
    </row>
    <row r="10" spans="1:5" ht="12.75">
      <c r="A10" s="64" t="s">
        <v>94</v>
      </c>
      <c r="B10" s="65">
        <v>99.5928478857182</v>
      </c>
      <c r="C10" s="66" t="s">
        <v>284</v>
      </c>
      <c r="D10" s="67">
        <v>1.94</v>
      </c>
      <c r="E10" s="67"/>
    </row>
    <row r="11" spans="1:5" ht="14.25">
      <c r="A11" s="64" t="s">
        <v>320</v>
      </c>
      <c r="B11" s="66">
        <v>99.4831117297553</v>
      </c>
      <c r="C11" s="66" t="s">
        <v>284</v>
      </c>
      <c r="D11" s="67">
        <v>1.604</v>
      </c>
      <c r="E11" s="67"/>
    </row>
    <row r="12" spans="1:5" ht="12.75">
      <c r="A12" s="64" t="s">
        <v>95</v>
      </c>
      <c r="B12" s="65">
        <v>99.4785779919751</v>
      </c>
      <c r="C12" s="65">
        <v>90.5579505067227</v>
      </c>
      <c r="D12" s="67">
        <v>2.326</v>
      </c>
      <c r="E12" s="67"/>
    </row>
    <row r="13" spans="1:5" ht="12.75">
      <c r="A13" s="64" t="s">
        <v>96</v>
      </c>
      <c r="B13" s="65">
        <v>99.46993653405</v>
      </c>
      <c r="C13" s="66" t="s">
        <v>284</v>
      </c>
      <c r="D13" s="67">
        <v>2.2</v>
      </c>
      <c r="E13" s="67"/>
    </row>
    <row r="14" spans="1:5" ht="14.25">
      <c r="A14" s="64" t="s">
        <v>321</v>
      </c>
      <c r="B14" s="65">
        <v>99.4005502649476</v>
      </c>
      <c r="C14" s="65">
        <v>97</v>
      </c>
      <c r="D14" s="67">
        <v>1.506</v>
      </c>
      <c r="E14" s="67"/>
    </row>
    <row r="15" spans="1:5" ht="14.25">
      <c r="A15" s="68" t="s">
        <v>322</v>
      </c>
      <c r="B15" s="69">
        <v>99.283778419756</v>
      </c>
      <c r="C15" s="69">
        <v>99.8</v>
      </c>
      <c r="D15" s="70">
        <v>1.51</v>
      </c>
      <c r="E15" s="71"/>
    </row>
    <row r="16" spans="1:5" ht="12.75">
      <c r="A16" s="64"/>
      <c r="B16" s="65"/>
      <c r="C16" s="65"/>
      <c r="D16" s="71"/>
      <c r="E16" s="71"/>
    </row>
    <row r="17" spans="1:5" s="56" customFormat="1" ht="27">
      <c r="A17" s="97" t="s">
        <v>317</v>
      </c>
      <c r="B17" s="80" t="s">
        <v>318</v>
      </c>
      <c r="C17" s="80" t="s">
        <v>340</v>
      </c>
      <c r="D17" s="91" t="s">
        <v>341</v>
      </c>
      <c r="E17" s="58"/>
    </row>
    <row r="18" spans="2:5" s="92" customFormat="1" ht="25.5">
      <c r="B18" s="93" t="s">
        <v>90</v>
      </c>
      <c r="C18" s="94" t="s">
        <v>90</v>
      </c>
      <c r="D18" s="95" t="s">
        <v>315</v>
      </c>
      <c r="E18" s="96"/>
    </row>
    <row r="19" spans="2:5" ht="12.75">
      <c r="B19" s="62"/>
      <c r="C19" s="63"/>
      <c r="D19" s="61"/>
      <c r="E19" s="61"/>
    </row>
    <row r="20" spans="1:5" ht="14.25">
      <c r="A20" s="64" t="s">
        <v>323</v>
      </c>
      <c r="B20" s="65">
        <v>61.3960526887685</v>
      </c>
      <c r="C20" s="65">
        <v>60.1</v>
      </c>
      <c r="D20" s="67">
        <v>5.7</v>
      </c>
      <c r="E20" s="71"/>
    </row>
    <row r="21" spans="1:5" ht="14.25">
      <c r="A21" s="64" t="s">
        <v>324</v>
      </c>
      <c r="B21" s="65">
        <v>60.9729033439261</v>
      </c>
      <c r="C21" s="65">
        <v>32.7</v>
      </c>
      <c r="D21" s="67">
        <v>6.164</v>
      </c>
      <c r="E21" s="67"/>
    </row>
    <row r="22" spans="1:5" ht="12.75">
      <c r="A22" s="64" t="s">
        <v>98</v>
      </c>
      <c r="B22" s="65">
        <v>58.9098237192128</v>
      </c>
      <c r="C22" s="66" t="s">
        <v>284</v>
      </c>
      <c r="D22" s="67">
        <v>4.366</v>
      </c>
      <c r="E22" s="67"/>
    </row>
    <row r="23" spans="1:5" ht="14.25">
      <c r="A23" s="64" t="s">
        <v>325</v>
      </c>
      <c r="B23" s="65">
        <v>57.2459825220514</v>
      </c>
      <c r="C23" s="65">
        <v>54.6</v>
      </c>
      <c r="D23" s="67">
        <v>4.604</v>
      </c>
      <c r="E23" s="67"/>
    </row>
    <row r="24" spans="1:5" ht="12.75">
      <c r="A24" s="64" t="s">
        <v>61</v>
      </c>
      <c r="B24" s="65">
        <v>53.9532425377806</v>
      </c>
      <c r="C24" s="65">
        <v>28.6724222051057</v>
      </c>
      <c r="D24" s="67">
        <v>7.121</v>
      </c>
      <c r="E24" s="67"/>
    </row>
    <row r="25" spans="1:5" ht="14.25">
      <c r="A25" s="64" t="s">
        <v>326</v>
      </c>
      <c r="B25" s="65">
        <v>53.5209308333582</v>
      </c>
      <c r="C25" s="65">
        <v>93</v>
      </c>
      <c r="D25" s="67">
        <v>5.338</v>
      </c>
      <c r="E25" s="67"/>
    </row>
    <row r="26" spans="1:5" ht="14.25">
      <c r="A26" s="64" t="s">
        <v>327</v>
      </c>
      <c r="B26" s="66">
        <v>52.0998493790235</v>
      </c>
      <c r="C26" s="65">
        <v>51</v>
      </c>
      <c r="D26" s="67">
        <v>5.705</v>
      </c>
      <c r="E26" s="67"/>
    </row>
    <row r="27" spans="1:5" ht="12.75">
      <c r="A27" s="64" t="s">
        <v>97</v>
      </c>
      <c r="B27" s="66">
        <v>40.0581075646529</v>
      </c>
      <c r="C27" s="66" t="s">
        <v>284</v>
      </c>
      <c r="D27" s="67">
        <v>3.896</v>
      </c>
      <c r="E27" s="67"/>
    </row>
    <row r="28" spans="1:5" ht="14.25">
      <c r="A28" s="64" t="s">
        <v>328</v>
      </c>
      <c r="B28" s="66">
        <v>39.235974279458</v>
      </c>
      <c r="C28" s="65">
        <v>69.3</v>
      </c>
      <c r="D28" s="67">
        <v>4.17</v>
      </c>
      <c r="E28" s="67"/>
    </row>
    <row r="29" spans="1:5" ht="14.25">
      <c r="A29" s="68" t="s">
        <v>329</v>
      </c>
      <c r="B29" s="69">
        <v>35.6534372317242</v>
      </c>
      <c r="C29" s="69">
        <v>65.3</v>
      </c>
      <c r="D29" s="70">
        <v>4.631</v>
      </c>
      <c r="E29" s="67"/>
    </row>
    <row r="30" spans="1:5" ht="12.75">
      <c r="A30" s="64"/>
      <c r="B30" s="65"/>
      <c r="C30" s="65"/>
      <c r="D30" s="71"/>
      <c r="E30" s="71"/>
    </row>
    <row r="31" spans="1:5" ht="12.75">
      <c r="A31" s="64" t="s">
        <v>70</v>
      </c>
      <c r="B31" s="65"/>
      <c r="C31" s="65"/>
      <c r="D31" s="71"/>
      <c r="E31" s="71"/>
    </row>
    <row r="32" spans="1:6" ht="12.75">
      <c r="A32" s="126" t="s">
        <v>335</v>
      </c>
      <c r="B32" s="106"/>
      <c r="C32" s="106"/>
      <c r="D32" s="106"/>
      <c r="E32" s="106"/>
      <c r="F32" s="106"/>
    </row>
    <row r="33" spans="1:6" ht="12.75">
      <c r="A33" s="106"/>
      <c r="B33" s="106"/>
      <c r="C33" s="106"/>
      <c r="D33" s="106"/>
      <c r="E33" s="106"/>
      <c r="F33" s="106"/>
    </row>
    <row r="34" spans="1:6" ht="14.25" customHeight="1">
      <c r="A34" s="106"/>
      <c r="B34" s="106"/>
      <c r="C34" s="106"/>
      <c r="D34" s="106"/>
      <c r="E34" s="106"/>
      <c r="F34" s="106"/>
    </row>
    <row r="35" spans="1:6" ht="12.75" customHeight="1">
      <c r="A35" s="126" t="s">
        <v>330</v>
      </c>
      <c r="B35" s="106"/>
      <c r="C35" s="106"/>
      <c r="D35" s="106"/>
      <c r="E35" s="106"/>
      <c r="F35" s="107"/>
    </row>
    <row r="36" spans="1:6" ht="12.75">
      <c r="A36" s="126" t="s">
        <v>331</v>
      </c>
      <c r="B36" s="106"/>
      <c r="C36" s="106"/>
      <c r="D36" s="106"/>
      <c r="E36" s="106"/>
      <c r="F36" s="107"/>
    </row>
    <row r="37" spans="1:6" ht="12.75">
      <c r="A37" s="106"/>
      <c r="B37" s="106"/>
      <c r="C37" s="106"/>
      <c r="D37" s="106"/>
      <c r="E37" s="106"/>
      <c r="F37" s="107"/>
    </row>
    <row r="38" spans="1:6" ht="12.75">
      <c r="A38" s="126" t="s">
        <v>332</v>
      </c>
      <c r="B38" s="106"/>
      <c r="C38" s="106"/>
      <c r="D38" s="106"/>
      <c r="E38" s="106"/>
      <c r="F38" s="107"/>
    </row>
    <row r="39" spans="1:6" ht="14.25" customHeight="1">
      <c r="A39" s="106"/>
      <c r="B39" s="106"/>
      <c r="C39" s="106"/>
      <c r="D39" s="106"/>
      <c r="E39" s="106"/>
      <c r="F39" s="107"/>
    </row>
    <row r="40" spans="1:5" ht="14.25">
      <c r="A40" s="101" t="s">
        <v>333</v>
      </c>
      <c r="B40" s="107"/>
      <c r="C40" s="60"/>
      <c r="D40" s="60"/>
      <c r="E40" s="56"/>
    </row>
    <row r="41" spans="1:5" ht="14.25">
      <c r="A41" s="101" t="s">
        <v>334</v>
      </c>
      <c r="B41" s="107"/>
      <c r="C41" s="60"/>
      <c r="D41" s="60"/>
      <c r="E41" s="56"/>
    </row>
    <row r="43" spans="1:7" ht="12.75" customHeight="1">
      <c r="A43" s="102" t="s">
        <v>337</v>
      </c>
      <c r="B43" s="102"/>
      <c r="C43" s="102"/>
      <c r="D43" s="102"/>
      <c r="E43" s="102"/>
      <c r="F43" s="102"/>
      <c r="G43" s="60"/>
    </row>
    <row r="44" spans="1:7" ht="12.75">
      <c r="A44" s="102"/>
      <c r="B44" s="102"/>
      <c r="C44" s="102"/>
      <c r="D44" s="102"/>
      <c r="E44" s="102"/>
      <c r="F44" s="102"/>
      <c r="G44" s="60"/>
    </row>
    <row r="45" spans="1:7" ht="12.75">
      <c r="A45" s="102"/>
      <c r="B45" s="102"/>
      <c r="C45" s="102"/>
      <c r="D45" s="102"/>
      <c r="E45" s="102"/>
      <c r="F45" s="102"/>
      <c r="G45" s="60"/>
    </row>
    <row r="46" spans="1:6" ht="12.75">
      <c r="A46" s="102"/>
      <c r="B46" s="102"/>
      <c r="C46" s="102"/>
      <c r="D46" s="102"/>
      <c r="E46" s="102"/>
      <c r="F46" s="102"/>
    </row>
    <row r="47" spans="1:6" ht="12.75">
      <c r="A47" s="102"/>
      <c r="B47" s="102"/>
      <c r="C47" s="102"/>
      <c r="D47" s="102"/>
      <c r="E47" s="102"/>
      <c r="F47" s="102"/>
    </row>
    <row r="48" spans="1:6" ht="12.75">
      <c r="A48" s="102"/>
      <c r="B48" s="102"/>
      <c r="C48" s="102"/>
      <c r="D48" s="102"/>
      <c r="E48" s="102"/>
      <c r="F48" s="102"/>
    </row>
    <row r="49" spans="1:6" ht="12.75">
      <c r="A49" s="72"/>
      <c r="B49" s="56"/>
      <c r="C49" s="56"/>
      <c r="D49" s="60"/>
      <c r="E49" s="60"/>
      <c r="F49" s="60"/>
    </row>
    <row r="50" spans="1:6" ht="12.75" customHeight="1">
      <c r="A50" s="125" t="s">
        <v>287</v>
      </c>
      <c r="B50" s="107"/>
      <c r="C50" s="107"/>
      <c r="D50" s="107"/>
      <c r="E50" s="107"/>
      <c r="F50" s="107"/>
    </row>
    <row r="51" spans="1:6" ht="12.75">
      <c r="A51" s="107"/>
      <c r="B51" s="107"/>
      <c r="C51" s="107"/>
      <c r="D51" s="107"/>
      <c r="E51" s="107"/>
      <c r="F51" s="107"/>
    </row>
    <row r="52" spans="1:6" ht="12.75">
      <c r="A52" s="107"/>
      <c r="B52" s="107"/>
      <c r="C52" s="107"/>
      <c r="D52" s="107"/>
      <c r="E52" s="107"/>
      <c r="F52" s="107"/>
    </row>
  </sheetData>
  <mergeCells count="9">
    <mergeCell ref="A1:F1"/>
    <mergeCell ref="A35:F35"/>
    <mergeCell ref="A36:F37"/>
    <mergeCell ref="A38:F39"/>
    <mergeCell ref="A50:F52"/>
    <mergeCell ref="A32:F34"/>
    <mergeCell ref="A40:B40"/>
    <mergeCell ref="A41:B41"/>
    <mergeCell ref="A43:F48"/>
  </mergeCells>
  <printOptions/>
  <pageMargins left="0.75" right="0.75" top="1" bottom="1" header="0.5" footer="0.5"/>
  <pageSetup horizontalDpi="600" verticalDpi="600" orientation="portrait" scale="89" r:id="rId1"/>
</worksheet>
</file>

<file path=xl/worksheets/sheet11.xml><?xml version="1.0" encoding="utf-8"?>
<worksheet xmlns="http://schemas.openxmlformats.org/spreadsheetml/2006/main" xmlns:r="http://schemas.openxmlformats.org/officeDocument/2006/relationships">
  <dimension ref="A1:E221"/>
  <sheetViews>
    <sheetView zoomScaleSheetLayoutView="100" workbookViewId="0" topLeftCell="A1">
      <selection activeCell="A1" sqref="A1:D1"/>
    </sheetView>
  </sheetViews>
  <sheetFormatPr defaultColWidth="9.140625" defaultRowHeight="12.75"/>
  <cols>
    <col min="1" max="1" width="28.57421875" style="73" customWidth="1"/>
    <col min="2" max="2" width="16.8515625" style="73" customWidth="1"/>
    <col min="3" max="3" width="18.28125" style="73" customWidth="1"/>
    <col min="4" max="4" width="13.7109375" style="73" customWidth="1"/>
    <col min="5" max="5" width="18.8515625" style="73" customWidth="1"/>
    <col min="6" max="16384" width="9.140625" style="73" customWidth="1"/>
  </cols>
  <sheetData>
    <row r="1" spans="1:4" ht="12.75">
      <c r="A1" s="127" t="s">
        <v>338</v>
      </c>
      <c r="B1" s="107"/>
      <c r="C1" s="107"/>
      <c r="D1" s="107"/>
    </row>
    <row r="2" spans="2:5" ht="12.75" customHeight="1">
      <c r="B2" s="74"/>
      <c r="C2" s="74"/>
      <c r="D2" s="75"/>
      <c r="E2" s="74"/>
    </row>
    <row r="3" spans="1:5" ht="25.5">
      <c r="A3" s="77" t="s">
        <v>103</v>
      </c>
      <c r="B3" s="81" t="s">
        <v>104</v>
      </c>
      <c r="C3" s="81" t="s">
        <v>105</v>
      </c>
      <c r="D3" s="81" t="s">
        <v>106</v>
      </c>
      <c r="E3" s="90" t="s">
        <v>3</v>
      </c>
    </row>
    <row r="4" spans="1:5" s="76" customFormat="1" ht="12.75">
      <c r="A4" s="74"/>
      <c r="B4" s="98" t="s">
        <v>90</v>
      </c>
      <c r="C4" s="87" t="s">
        <v>90</v>
      </c>
      <c r="D4" s="87" t="s">
        <v>90</v>
      </c>
      <c r="E4" s="87" t="s">
        <v>336</v>
      </c>
    </row>
    <row r="5" spans="1:5" ht="12.75">
      <c r="A5" s="76"/>
      <c r="B5" s="84"/>
      <c r="C5" s="84"/>
      <c r="D5" s="84"/>
      <c r="E5" s="76"/>
    </row>
    <row r="6" spans="1:5" ht="12.75">
      <c r="A6" s="76" t="s">
        <v>51</v>
      </c>
      <c r="B6" s="84" t="s">
        <v>284</v>
      </c>
      <c r="C6" s="85">
        <v>14.6009523295809</v>
      </c>
      <c r="D6" s="84" t="s">
        <v>284</v>
      </c>
      <c r="E6" s="85">
        <v>6.601</v>
      </c>
    </row>
    <row r="7" spans="1:5" ht="12.75">
      <c r="A7" s="76" t="s">
        <v>107</v>
      </c>
      <c r="B7" s="85">
        <v>83.7748654584821</v>
      </c>
      <c r="C7" s="84" t="s">
        <v>284</v>
      </c>
      <c r="D7" s="85">
        <v>98.7</v>
      </c>
      <c r="E7" s="85">
        <v>1.858</v>
      </c>
    </row>
    <row r="8" spans="1:5" ht="12.75">
      <c r="A8" s="76" t="s">
        <v>108</v>
      </c>
      <c r="B8" s="85">
        <v>92.8582269355542</v>
      </c>
      <c r="C8" s="84" t="s">
        <v>284</v>
      </c>
      <c r="D8" s="85">
        <v>63.9187851604192</v>
      </c>
      <c r="E8" s="85">
        <v>2.363</v>
      </c>
    </row>
    <row r="9" spans="1:5" ht="12.75">
      <c r="A9" s="76" t="s">
        <v>109</v>
      </c>
      <c r="B9" s="85">
        <v>82.9124579124579</v>
      </c>
      <c r="C9" s="85">
        <v>72.043956043956</v>
      </c>
      <c r="D9" s="84" t="s">
        <v>284</v>
      </c>
      <c r="E9" s="85">
        <v>1.26</v>
      </c>
    </row>
    <row r="10" spans="1:5" ht="12.75">
      <c r="A10" s="76" t="s">
        <v>110</v>
      </c>
      <c r="B10" s="84" t="s">
        <v>284</v>
      </c>
      <c r="C10" s="84" t="s">
        <v>284</v>
      </c>
      <c r="D10" s="85">
        <v>57</v>
      </c>
      <c r="E10" s="85">
        <v>5.761</v>
      </c>
    </row>
    <row r="11" spans="1:5" ht="12.75">
      <c r="A11" s="76" t="s">
        <v>111</v>
      </c>
      <c r="B11" s="85">
        <v>92.7553444180523</v>
      </c>
      <c r="C11" s="85">
        <v>79.0697674418605</v>
      </c>
      <c r="D11" s="84" t="s">
        <v>284</v>
      </c>
      <c r="E11" s="84" t="s">
        <v>284</v>
      </c>
    </row>
    <row r="12" spans="1:5" ht="12.75">
      <c r="A12" s="76" t="s">
        <v>112</v>
      </c>
      <c r="B12" s="85">
        <v>86.7662753468517</v>
      </c>
      <c r="C12" s="85">
        <v>87.1749558192376</v>
      </c>
      <c r="D12" s="85">
        <v>99.42</v>
      </c>
      <c r="E12" s="84" t="s">
        <v>284</v>
      </c>
    </row>
    <row r="13" spans="1:5" ht="12.75">
      <c r="A13" s="76" t="s">
        <v>113</v>
      </c>
      <c r="B13" s="84" t="s">
        <v>284</v>
      </c>
      <c r="C13" s="85">
        <v>83.790810687358</v>
      </c>
      <c r="D13" s="85">
        <v>97.7</v>
      </c>
      <c r="E13" s="85">
        <v>2.239</v>
      </c>
    </row>
    <row r="14" spans="1:5" ht="12.75">
      <c r="A14" s="76" t="s">
        <v>114</v>
      </c>
      <c r="B14" s="85">
        <v>85.6253423406975</v>
      </c>
      <c r="C14" s="85">
        <v>88.65637778319</v>
      </c>
      <c r="D14" s="85">
        <v>99.4</v>
      </c>
      <c r="E14" s="85">
        <v>1.739</v>
      </c>
    </row>
    <row r="15" spans="1:5" ht="12.75">
      <c r="A15" s="76" t="s">
        <v>115</v>
      </c>
      <c r="B15" s="85">
        <v>98.2746560969923</v>
      </c>
      <c r="C15" s="85">
        <v>79.1731266149871</v>
      </c>
      <c r="D15" s="85">
        <v>98</v>
      </c>
      <c r="E15" s="85">
        <v>1.734</v>
      </c>
    </row>
    <row r="16" spans="1:5" ht="12.75">
      <c r="A16" s="76" t="s">
        <v>116</v>
      </c>
      <c r="B16" s="85">
        <v>97.4357077546551</v>
      </c>
      <c r="C16" s="85">
        <v>88.6932565471355</v>
      </c>
      <c r="D16" s="84" t="s">
        <v>284</v>
      </c>
      <c r="E16" s="85">
        <v>1.97</v>
      </c>
    </row>
    <row r="17" spans="1:5" ht="12.75">
      <c r="A17" s="76" t="s">
        <v>117</v>
      </c>
      <c r="B17" s="84" t="s">
        <v>284</v>
      </c>
      <c r="C17" s="84" t="s">
        <v>284</v>
      </c>
      <c r="D17" s="84" t="s">
        <v>284</v>
      </c>
      <c r="E17" s="85">
        <v>1.414</v>
      </c>
    </row>
    <row r="18" spans="1:5" ht="12.75">
      <c r="A18" s="76" t="s">
        <v>118</v>
      </c>
      <c r="B18" s="85">
        <v>95.283549470117</v>
      </c>
      <c r="C18" s="85">
        <v>97.2491480499811</v>
      </c>
      <c r="D18" s="85">
        <v>99.2221639573501</v>
      </c>
      <c r="E18" s="85">
        <v>2.3</v>
      </c>
    </row>
    <row r="19" spans="1:5" ht="12.75">
      <c r="A19" s="76" t="s">
        <v>119</v>
      </c>
      <c r="B19" s="85">
        <v>92.4378393826808</v>
      </c>
      <c r="C19" s="85">
        <v>87.1015526416854</v>
      </c>
      <c r="D19" s="84" t="s">
        <v>284</v>
      </c>
      <c r="E19" s="85">
        <v>2.008</v>
      </c>
    </row>
    <row r="20" spans="1:5" ht="12.75">
      <c r="A20" s="76" t="s">
        <v>120</v>
      </c>
      <c r="B20" s="85">
        <v>96.5113299695871</v>
      </c>
      <c r="C20" s="85">
        <v>91.3177170570736</v>
      </c>
      <c r="D20" s="85">
        <v>89.4</v>
      </c>
      <c r="E20" s="85">
        <v>2.271</v>
      </c>
    </row>
    <row r="21" spans="1:5" ht="12.75">
      <c r="A21" s="76" t="s">
        <v>121</v>
      </c>
      <c r="B21" s="85">
        <v>86.2770804171621</v>
      </c>
      <c r="C21" s="85">
        <v>42.5761858155053</v>
      </c>
      <c r="D21" s="85">
        <v>49.8</v>
      </c>
      <c r="E21" s="85">
        <v>2.338</v>
      </c>
    </row>
    <row r="22" spans="1:5" ht="12.75">
      <c r="A22" s="76" t="s">
        <v>122</v>
      </c>
      <c r="B22" s="84" t="s">
        <v>284</v>
      </c>
      <c r="C22" s="84" t="s">
        <v>284</v>
      </c>
      <c r="D22" s="84" t="s">
        <v>284</v>
      </c>
      <c r="E22" s="85">
        <v>1.529</v>
      </c>
    </row>
    <row r="23" spans="1:5" ht="12.75">
      <c r="A23" s="76" t="s">
        <v>123</v>
      </c>
      <c r="B23" s="85">
        <v>95.6010210003775</v>
      </c>
      <c r="C23" s="85">
        <v>88.8672704356168</v>
      </c>
      <c r="D23" s="85">
        <v>99.7</v>
      </c>
      <c r="E23" s="85">
        <v>1.42</v>
      </c>
    </row>
    <row r="24" spans="1:5" ht="12.75">
      <c r="A24" s="76" t="s">
        <v>124</v>
      </c>
      <c r="B24" s="85">
        <v>98.6681369424008</v>
      </c>
      <c r="C24" s="85">
        <v>85.10910516344</v>
      </c>
      <c r="D24" s="84" t="s">
        <v>284</v>
      </c>
      <c r="E24" s="85">
        <v>1.82</v>
      </c>
    </row>
    <row r="25" spans="1:5" ht="12.75">
      <c r="A25" s="76" t="s">
        <v>125</v>
      </c>
      <c r="B25" s="85">
        <v>97.3658372185522</v>
      </c>
      <c r="C25" s="85">
        <v>67.869896728115</v>
      </c>
      <c r="D25" s="84" t="s">
        <v>284</v>
      </c>
      <c r="E25" s="85">
        <v>2.902</v>
      </c>
    </row>
    <row r="26" spans="1:5" ht="12.75">
      <c r="A26" s="76" t="s">
        <v>126</v>
      </c>
      <c r="B26" s="85">
        <v>86.4727273805447</v>
      </c>
      <c r="C26" s="84" t="s">
        <v>284</v>
      </c>
      <c r="D26" s="85">
        <v>28.1</v>
      </c>
      <c r="E26" s="85">
        <v>5.449</v>
      </c>
    </row>
    <row r="27" spans="1:5" ht="12.75">
      <c r="A27" s="76" t="s">
        <v>127</v>
      </c>
      <c r="B27" s="85">
        <v>70.8523908523909</v>
      </c>
      <c r="C27" s="85">
        <v>56.2925779849408</v>
      </c>
      <c r="D27" s="84" t="s">
        <v>284</v>
      </c>
      <c r="E27" s="85">
        <v>1.7592</v>
      </c>
    </row>
    <row r="28" spans="1:5" ht="12.75">
      <c r="A28" s="76" t="s">
        <v>128</v>
      </c>
      <c r="B28" s="85">
        <v>88.4757533912761</v>
      </c>
      <c r="C28" s="85">
        <v>49.0218894768042</v>
      </c>
      <c r="D28" s="85">
        <v>38.6806566289195</v>
      </c>
      <c r="E28" s="85">
        <v>2.642</v>
      </c>
    </row>
    <row r="29" spans="1:5" ht="12.75">
      <c r="A29" s="78" t="s">
        <v>129</v>
      </c>
      <c r="B29" s="85">
        <v>91.4561356211282</v>
      </c>
      <c r="C29" s="85">
        <v>69.0489290135421</v>
      </c>
      <c r="D29" s="85">
        <v>85.9859392890179</v>
      </c>
      <c r="E29" s="85">
        <v>3.459</v>
      </c>
    </row>
    <row r="30" spans="1:5" ht="12.75" customHeight="1">
      <c r="A30" s="76" t="s">
        <v>130</v>
      </c>
      <c r="B30" s="85">
        <v>88.2601537484282</v>
      </c>
      <c r="C30" s="84" t="s">
        <v>284</v>
      </c>
      <c r="D30" s="85">
        <v>95.9</v>
      </c>
      <c r="E30" s="85">
        <v>1.209</v>
      </c>
    </row>
    <row r="31" spans="1:5" ht="12.75">
      <c r="A31" s="76" t="s">
        <v>131</v>
      </c>
      <c r="B31" s="85">
        <v>87.7870247650316</v>
      </c>
      <c r="C31" s="85">
        <v>60.4503059795031</v>
      </c>
      <c r="D31" s="85">
        <v>83.5</v>
      </c>
      <c r="E31" s="85">
        <v>2.865</v>
      </c>
    </row>
    <row r="32" spans="1:5" ht="12.75">
      <c r="A32" s="76" t="s">
        <v>65</v>
      </c>
      <c r="B32" s="85">
        <v>93.154808619741</v>
      </c>
      <c r="C32" s="85">
        <v>85.4118976575777</v>
      </c>
      <c r="D32" s="85">
        <v>90.2280073145367</v>
      </c>
      <c r="E32" s="85">
        <v>1.88</v>
      </c>
    </row>
    <row r="33" spans="1:5" ht="12.75">
      <c r="A33" s="76" t="s">
        <v>132</v>
      </c>
      <c r="B33" s="85">
        <v>93.9583374791506</v>
      </c>
      <c r="C33" s="85">
        <v>88.7063655030801</v>
      </c>
      <c r="D33" s="84" t="s">
        <v>284</v>
      </c>
      <c r="E33" s="84" t="s">
        <v>284</v>
      </c>
    </row>
    <row r="34" spans="1:5" ht="12.75">
      <c r="A34" s="76" t="s">
        <v>133</v>
      </c>
      <c r="B34" s="85">
        <v>93.3937477028274</v>
      </c>
      <c r="C34" s="85">
        <v>90.5072955548015</v>
      </c>
      <c r="D34" s="85">
        <v>93.3</v>
      </c>
      <c r="E34" s="85">
        <v>2.081</v>
      </c>
    </row>
    <row r="35" spans="1:5" ht="12.75">
      <c r="A35" s="76" t="s">
        <v>134</v>
      </c>
      <c r="B35" s="85">
        <v>95.8329038039125</v>
      </c>
      <c r="C35" s="85">
        <v>82.2843394173448</v>
      </c>
      <c r="D35" s="85">
        <v>97.9</v>
      </c>
      <c r="E35" s="85">
        <v>1.478</v>
      </c>
    </row>
    <row r="36" spans="1:5" ht="12.75">
      <c r="A36" s="76" t="s">
        <v>100</v>
      </c>
      <c r="B36" s="85">
        <v>59.4479352930363</v>
      </c>
      <c r="C36" s="85">
        <v>13.0970095748216</v>
      </c>
      <c r="D36" s="85">
        <v>21.5795652948935</v>
      </c>
      <c r="E36" s="85">
        <v>5.906</v>
      </c>
    </row>
    <row r="37" spans="1:5" ht="12.75">
      <c r="A37" s="78" t="s">
        <v>339</v>
      </c>
      <c r="B37" s="84" t="s">
        <v>284</v>
      </c>
      <c r="C37" s="85">
        <v>46.4236510563752</v>
      </c>
      <c r="D37" s="85">
        <v>89.2</v>
      </c>
      <c r="E37" s="85">
        <v>2.303</v>
      </c>
    </row>
    <row r="38" spans="1:5" ht="12.75">
      <c r="A38" s="76" t="s">
        <v>135</v>
      </c>
      <c r="B38" s="85">
        <v>99.5863243115435</v>
      </c>
      <c r="C38" s="84" t="s">
        <v>284</v>
      </c>
      <c r="D38" s="85">
        <v>59.9</v>
      </c>
      <c r="E38" s="85">
        <v>4.587</v>
      </c>
    </row>
    <row r="39" spans="1:5" ht="12.75">
      <c r="A39" s="76" t="s">
        <v>136</v>
      </c>
      <c r="B39" s="85">
        <v>86.7316308515237</v>
      </c>
      <c r="C39" s="85">
        <v>31.6566556251686</v>
      </c>
      <c r="D39" s="85">
        <v>70.8581985278722</v>
      </c>
      <c r="E39" s="85">
        <v>2.913</v>
      </c>
    </row>
    <row r="40" spans="1:5" ht="12.75">
      <c r="A40" s="76" t="s">
        <v>137</v>
      </c>
      <c r="B40" s="85">
        <v>85.6308089306679</v>
      </c>
      <c r="C40" s="84" t="s">
        <v>284</v>
      </c>
      <c r="D40" s="85">
        <v>67.8</v>
      </c>
      <c r="E40" s="85">
        <v>4.622</v>
      </c>
    </row>
    <row r="41" spans="1:5" ht="12.75">
      <c r="A41" s="76" t="s">
        <v>138</v>
      </c>
      <c r="B41" s="84" t="s">
        <v>284</v>
      </c>
      <c r="C41" s="84" t="s">
        <v>284</v>
      </c>
      <c r="D41" s="84" t="s">
        <v>284</v>
      </c>
      <c r="E41" s="85">
        <v>1.604</v>
      </c>
    </row>
    <row r="42" spans="1:5" ht="12.75">
      <c r="A42" s="76" t="s">
        <v>139</v>
      </c>
      <c r="B42" s="85">
        <v>81.5174002732606</v>
      </c>
      <c r="C42" s="84" t="s">
        <v>284</v>
      </c>
      <c r="D42" s="85">
        <v>79.3</v>
      </c>
      <c r="E42" s="85">
        <v>2.734</v>
      </c>
    </row>
    <row r="43" spans="1:5" ht="12.75">
      <c r="A43" s="76" t="s">
        <v>140</v>
      </c>
      <c r="B43" s="85">
        <v>78.3190066857689</v>
      </c>
      <c r="C43" s="85">
        <v>76.0185662712739</v>
      </c>
      <c r="D43" s="85">
        <v>99.021477318346</v>
      </c>
      <c r="E43" s="84" t="s">
        <v>284</v>
      </c>
    </row>
    <row r="44" spans="1:5" ht="12.75">
      <c r="A44" s="76" t="s">
        <v>141</v>
      </c>
      <c r="B44" s="85">
        <v>56.5648554458197</v>
      </c>
      <c r="C44" s="85">
        <v>7.72444279862059</v>
      </c>
      <c r="D44" s="85">
        <v>41.1</v>
      </c>
      <c r="E44" s="85">
        <v>4.8</v>
      </c>
    </row>
    <row r="45" spans="1:5" ht="12.75">
      <c r="A45" s="76" t="s">
        <v>48</v>
      </c>
      <c r="B45" s="84" t="s">
        <v>284</v>
      </c>
      <c r="C45" s="84" t="s">
        <v>284</v>
      </c>
      <c r="D45" s="85">
        <v>21.9</v>
      </c>
      <c r="E45" s="85">
        <v>6.164</v>
      </c>
    </row>
    <row r="46" spans="1:5" ht="12.75">
      <c r="A46" s="76" t="s">
        <v>142</v>
      </c>
      <c r="B46" s="85">
        <v>94.4871907254598</v>
      </c>
      <c r="C46" s="85">
        <v>86.1818274430176</v>
      </c>
      <c r="D46" s="85">
        <v>98.6955727595277</v>
      </c>
      <c r="E46" s="85">
        <v>1.934</v>
      </c>
    </row>
    <row r="47" spans="1:5" ht="12.75">
      <c r="A47" s="76" t="s">
        <v>62</v>
      </c>
      <c r="B47" s="84" t="s">
        <v>284</v>
      </c>
      <c r="C47" s="84" t="s">
        <v>284</v>
      </c>
      <c r="D47" s="85">
        <v>90.5</v>
      </c>
      <c r="E47" s="85">
        <v>1.765</v>
      </c>
    </row>
    <row r="48" spans="1:5" ht="12.75">
      <c r="A48" s="78" t="s">
        <v>143</v>
      </c>
      <c r="B48" s="85">
        <v>94.7039617992208</v>
      </c>
      <c r="C48" s="85">
        <v>75.7937739684193</v>
      </c>
      <c r="D48" s="84" t="s">
        <v>284</v>
      </c>
      <c r="E48" s="85">
        <v>1.0362</v>
      </c>
    </row>
    <row r="49" spans="1:5" ht="12.75">
      <c r="A49" s="78" t="s">
        <v>144</v>
      </c>
      <c r="B49" s="85">
        <v>86.9468037550291</v>
      </c>
      <c r="C49" s="85">
        <v>75.758137809515</v>
      </c>
      <c r="D49" s="85">
        <v>90.7235891329837</v>
      </c>
      <c r="E49" s="85">
        <v>0.946</v>
      </c>
    </row>
    <row r="50" spans="1:5" ht="12.75">
      <c r="A50" s="76" t="s">
        <v>145</v>
      </c>
      <c r="B50" s="85">
        <v>89.1824983954485</v>
      </c>
      <c r="C50" s="85">
        <v>76.6884209037047</v>
      </c>
      <c r="D50" s="85">
        <v>93.4353732595696</v>
      </c>
      <c r="E50" s="85">
        <v>2.429</v>
      </c>
    </row>
    <row r="51" spans="1:5" ht="12.75">
      <c r="A51" s="76" t="s">
        <v>146</v>
      </c>
      <c r="B51" s="85">
        <v>83.8329883599297</v>
      </c>
      <c r="C51" s="84" t="s">
        <v>284</v>
      </c>
      <c r="D51" s="85">
        <v>67.8</v>
      </c>
      <c r="E51" s="85">
        <v>3.952</v>
      </c>
    </row>
    <row r="52" spans="1:5" ht="12.75">
      <c r="A52" s="76" t="s">
        <v>98</v>
      </c>
      <c r="B52" s="85">
        <v>55.9762825509501</v>
      </c>
      <c r="C52" s="84" t="s">
        <v>284</v>
      </c>
      <c r="D52" s="84" t="s">
        <v>284</v>
      </c>
      <c r="E52" s="85">
        <v>4.366</v>
      </c>
    </row>
    <row r="53" spans="1:5" ht="12.75">
      <c r="A53" s="76" t="s">
        <v>147</v>
      </c>
      <c r="B53" s="85">
        <v>94.5578215828423</v>
      </c>
      <c r="C53" s="85">
        <v>83.7063563115488</v>
      </c>
      <c r="D53" s="84" t="s">
        <v>284</v>
      </c>
      <c r="E53" s="84" t="s">
        <v>284</v>
      </c>
    </row>
    <row r="54" spans="1:5" ht="12.75">
      <c r="A54" s="76" t="s">
        <v>148</v>
      </c>
      <c r="B54" s="84" t="s">
        <v>284</v>
      </c>
      <c r="C54" s="84" t="s">
        <v>284</v>
      </c>
      <c r="D54" s="85">
        <v>96.2</v>
      </c>
      <c r="E54" s="85">
        <v>1.964</v>
      </c>
    </row>
    <row r="55" spans="1:5" ht="12.75">
      <c r="A55" s="76" t="s">
        <v>149</v>
      </c>
      <c r="B55" s="85">
        <v>51.9897658380599</v>
      </c>
      <c r="C55" s="84" t="s">
        <v>284</v>
      </c>
      <c r="D55" s="85">
        <v>44.3</v>
      </c>
      <c r="E55" s="85">
        <v>4.604</v>
      </c>
    </row>
    <row r="56" spans="1:5" ht="12.75">
      <c r="A56" s="76" t="s">
        <v>150</v>
      </c>
      <c r="B56" s="85">
        <v>90.7294153557685</v>
      </c>
      <c r="C56" s="85">
        <v>89.1790221198599</v>
      </c>
      <c r="D56" s="85">
        <v>98</v>
      </c>
      <c r="E56" s="85">
        <v>1.47</v>
      </c>
    </row>
    <row r="57" spans="1:5" ht="12.75">
      <c r="A57" s="76" t="s">
        <v>151</v>
      </c>
      <c r="B57" s="85">
        <v>99.3168938169589</v>
      </c>
      <c r="C57" s="85">
        <v>83.3087445455234</v>
      </c>
      <c r="D57" s="85">
        <v>99.8</v>
      </c>
      <c r="E57" s="85">
        <v>1.51</v>
      </c>
    </row>
    <row r="58" spans="1:5" ht="12.75">
      <c r="A58" s="76" t="s">
        <v>152</v>
      </c>
      <c r="B58" s="85">
        <v>98.4131073783106</v>
      </c>
      <c r="C58" s="85">
        <v>96.7005076142132</v>
      </c>
      <c r="D58" s="85">
        <v>96.7</v>
      </c>
      <c r="E58" s="85">
        <v>1.515</v>
      </c>
    </row>
    <row r="59" spans="1:5" ht="12.75">
      <c r="A59" s="76" t="s">
        <v>153</v>
      </c>
      <c r="B59" s="85">
        <v>91.0452250374038</v>
      </c>
      <c r="C59" s="84" t="s">
        <v>284</v>
      </c>
      <c r="D59" s="84" t="s">
        <v>284</v>
      </c>
      <c r="E59" s="85">
        <v>1.497</v>
      </c>
    </row>
    <row r="60" spans="1:5" ht="12.75">
      <c r="A60" s="78" t="s">
        <v>342</v>
      </c>
      <c r="B60" s="84" t="s">
        <v>284</v>
      </c>
      <c r="C60" s="84" t="s">
        <v>284</v>
      </c>
      <c r="D60" s="85">
        <v>56.1</v>
      </c>
      <c r="E60" s="85">
        <v>6.029</v>
      </c>
    </row>
    <row r="61" spans="1:5" ht="12.75">
      <c r="A61" s="76" t="s">
        <v>154</v>
      </c>
      <c r="B61" s="85">
        <v>95.9490079404173</v>
      </c>
      <c r="C61" s="85">
        <v>91.7052665534291</v>
      </c>
      <c r="D61" s="84" t="s">
        <v>284</v>
      </c>
      <c r="E61" s="85">
        <v>1.892</v>
      </c>
    </row>
    <row r="62" spans="1:5" ht="12.75">
      <c r="A62" s="76" t="s">
        <v>97</v>
      </c>
      <c r="B62" s="85">
        <v>36.9112416246174</v>
      </c>
      <c r="C62" s="85">
        <v>17.0462671352717</v>
      </c>
      <c r="D62" s="84" t="s">
        <v>284</v>
      </c>
      <c r="E62" s="85">
        <v>3.896</v>
      </c>
    </row>
    <row r="63" spans="1:5" ht="12.75">
      <c r="A63" s="76" t="s">
        <v>155</v>
      </c>
      <c r="B63" s="85">
        <v>94.6711761734086</v>
      </c>
      <c r="C63" s="85">
        <v>90.7003118797845</v>
      </c>
      <c r="D63" s="84" t="s">
        <v>284</v>
      </c>
      <c r="E63" s="84" t="s">
        <v>284</v>
      </c>
    </row>
    <row r="64" spans="1:5" ht="12.75">
      <c r="A64" s="76" t="s">
        <v>156</v>
      </c>
      <c r="B64" s="85">
        <v>82.0396984590538</v>
      </c>
      <c r="C64" s="85">
        <v>65.2004176614947</v>
      </c>
      <c r="D64" s="85">
        <v>88.2771710383024</v>
      </c>
      <c r="E64" s="85">
        <v>2.649</v>
      </c>
    </row>
    <row r="65" spans="1:5" ht="12.75">
      <c r="A65" s="76" t="s">
        <v>157</v>
      </c>
      <c r="B65" s="85">
        <v>98.4145720298699</v>
      </c>
      <c r="C65" s="85">
        <v>69.6337613470327</v>
      </c>
      <c r="D65" s="85">
        <v>81.6805872987492</v>
      </c>
      <c r="E65" s="85">
        <v>2.555</v>
      </c>
    </row>
    <row r="66" spans="1:5" ht="12.75">
      <c r="A66" s="76" t="s">
        <v>158</v>
      </c>
      <c r="B66" s="85">
        <v>91.6637862634592</v>
      </c>
      <c r="C66" s="84" t="s">
        <v>284</v>
      </c>
      <c r="D66" s="85">
        <v>57.8119143391218</v>
      </c>
      <c r="E66" s="85">
        <v>2.861</v>
      </c>
    </row>
    <row r="67" spans="1:5" ht="12.75">
      <c r="A67" s="76" t="s">
        <v>159</v>
      </c>
      <c r="B67" s="85">
        <v>94.6416761903887</v>
      </c>
      <c r="C67" s="85">
        <v>57.1765914239217</v>
      </c>
      <c r="D67" s="85">
        <v>81.3595021754258</v>
      </c>
      <c r="E67" s="85">
        <v>2.321</v>
      </c>
    </row>
    <row r="68" spans="1:5" ht="12.75">
      <c r="A68" s="76" t="s">
        <v>160</v>
      </c>
      <c r="B68" s="85">
        <v>53.0184354758346</v>
      </c>
      <c r="C68" s="84" t="s">
        <v>284</v>
      </c>
      <c r="D68" s="85">
        <v>89.1</v>
      </c>
      <c r="E68" s="85">
        <v>5.338</v>
      </c>
    </row>
    <row r="69" spans="1:5" ht="12.75">
      <c r="A69" s="76" t="s">
        <v>161</v>
      </c>
      <c r="B69" s="85">
        <v>33.1510805373483</v>
      </c>
      <c r="C69" s="85">
        <v>23.1247327833288</v>
      </c>
      <c r="D69" s="85">
        <v>54.5</v>
      </c>
      <c r="E69" s="85">
        <v>4.631</v>
      </c>
    </row>
    <row r="70" spans="1:5" ht="12.75">
      <c r="A70" s="76" t="s">
        <v>162</v>
      </c>
      <c r="B70" s="85">
        <v>94.0102177551454</v>
      </c>
      <c r="C70" s="85">
        <v>90.7149042624844</v>
      </c>
      <c r="D70" s="85">
        <v>99.8</v>
      </c>
      <c r="E70" s="85">
        <v>1.661</v>
      </c>
    </row>
    <row r="71" spans="1:5" ht="12.75">
      <c r="A71" s="76" t="s">
        <v>59</v>
      </c>
      <c r="B71" s="85">
        <v>80.1264782866204</v>
      </c>
      <c r="C71" s="85">
        <v>19.8113291636422</v>
      </c>
      <c r="D71" s="85">
        <v>22.8</v>
      </c>
      <c r="E71" s="85">
        <v>5.319</v>
      </c>
    </row>
    <row r="72" spans="1:5" ht="12.75">
      <c r="A72" s="76" t="s">
        <v>163</v>
      </c>
      <c r="B72" s="85">
        <v>89.1454659114588</v>
      </c>
      <c r="C72" s="85">
        <v>82.7999374858909</v>
      </c>
      <c r="D72" s="84" t="s">
        <v>284</v>
      </c>
      <c r="E72" s="85">
        <v>2.733</v>
      </c>
    </row>
    <row r="73" spans="1:5" ht="12.75">
      <c r="A73" s="76" t="s">
        <v>164</v>
      </c>
      <c r="B73" s="85">
        <v>95.9708384501259</v>
      </c>
      <c r="C73" s="85">
        <v>96.9157937042315</v>
      </c>
      <c r="D73" s="84" t="s">
        <v>284</v>
      </c>
      <c r="E73" s="85">
        <v>1.846</v>
      </c>
    </row>
    <row r="74" spans="1:5" ht="12.75">
      <c r="A74" s="76" t="s">
        <v>165</v>
      </c>
      <c r="B74" s="85">
        <v>98.5262689362962</v>
      </c>
      <c r="C74" s="85">
        <v>99.3536250325683</v>
      </c>
      <c r="D74" s="84" t="s">
        <v>284</v>
      </c>
      <c r="E74" s="85">
        <v>1.998</v>
      </c>
    </row>
    <row r="75" spans="1:5" ht="12.75">
      <c r="A75" s="76" t="s">
        <v>166</v>
      </c>
      <c r="B75" s="84" t="s">
        <v>284</v>
      </c>
      <c r="C75" s="84" t="s">
        <v>284</v>
      </c>
      <c r="D75" s="85">
        <v>83.2</v>
      </c>
      <c r="E75" s="85">
        <v>3.309</v>
      </c>
    </row>
    <row r="76" spans="1:5" ht="12.75">
      <c r="A76" s="76" t="s">
        <v>167</v>
      </c>
      <c r="B76" s="85">
        <v>70.9874898099956</v>
      </c>
      <c r="C76" s="85">
        <v>41.4483478664372</v>
      </c>
      <c r="D76" s="85">
        <v>34.3</v>
      </c>
      <c r="E76" s="85">
        <v>5.054</v>
      </c>
    </row>
    <row r="77" spans="1:5" ht="12.75">
      <c r="A77" s="76" t="s">
        <v>168</v>
      </c>
      <c r="B77" s="85">
        <v>97.6111063870513</v>
      </c>
      <c r="C77" s="85">
        <v>79.2050237082607</v>
      </c>
      <c r="D77" s="85">
        <v>99.7</v>
      </c>
      <c r="E77" s="85">
        <v>1.577</v>
      </c>
    </row>
    <row r="78" spans="1:5" ht="12.75">
      <c r="A78" s="76" t="s">
        <v>169</v>
      </c>
      <c r="B78" s="85">
        <v>97.502062756199</v>
      </c>
      <c r="C78" s="84" t="s">
        <v>284</v>
      </c>
      <c r="D78" s="84" t="s">
        <v>284</v>
      </c>
      <c r="E78" s="85">
        <v>1.376</v>
      </c>
    </row>
    <row r="79" spans="1:5" ht="12.75">
      <c r="A79" s="76" t="s">
        <v>170</v>
      </c>
      <c r="B79" s="85">
        <v>76.2385531809643</v>
      </c>
      <c r="C79" s="85">
        <v>44.0672087182985</v>
      </c>
      <c r="D79" s="85">
        <v>59.3</v>
      </c>
      <c r="E79" s="85">
        <v>4</v>
      </c>
    </row>
    <row r="80" spans="1:5" ht="12.75">
      <c r="A80" s="76" t="s">
        <v>171</v>
      </c>
      <c r="B80" s="85"/>
      <c r="C80" s="84" t="s">
        <v>284</v>
      </c>
      <c r="D80" s="84" t="s">
        <v>284</v>
      </c>
      <c r="E80" s="84" t="s">
        <v>284</v>
      </c>
    </row>
    <row r="81" spans="1:5" ht="12.75">
      <c r="A81" s="76" t="s">
        <v>172</v>
      </c>
      <c r="B81" s="85">
        <v>99.6512928981442</v>
      </c>
      <c r="C81" s="85">
        <v>90.5514986577347</v>
      </c>
      <c r="D81" s="85">
        <v>95.9</v>
      </c>
      <c r="E81" s="85">
        <v>1.506</v>
      </c>
    </row>
    <row r="82" spans="1:5" ht="12.75">
      <c r="A82" s="76" t="s">
        <v>173</v>
      </c>
      <c r="B82" s="85">
        <v>92.6132120425361</v>
      </c>
      <c r="C82" s="85">
        <v>84.5657481688176</v>
      </c>
      <c r="D82" s="84" t="s">
        <v>284</v>
      </c>
      <c r="E82" s="85">
        <v>2.282</v>
      </c>
    </row>
    <row r="83" spans="1:5" ht="12.75">
      <c r="A83" s="76" t="s">
        <v>174</v>
      </c>
      <c r="B83" s="85">
        <v>93.5077367299868</v>
      </c>
      <c r="C83" s="85">
        <v>38.6613849161436</v>
      </c>
      <c r="D83" s="85">
        <v>68.7</v>
      </c>
      <c r="E83" s="85">
        <v>4.108</v>
      </c>
    </row>
    <row r="84" spans="1:5" ht="12.75">
      <c r="A84" s="76" t="s">
        <v>53</v>
      </c>
      <c r="B84" s="85">
        <v>66.2497971315406</v>
      </c>
      <c r="C84" s="85">
        <v>21.8028399865845</v>
      </c>
      <c r="D84" s="85">
        <v>26.4</v>
      </c>
      <c r="E84" s="85">
        <v>5.409</v>
      </c>
    </row>
    <row r="85" spans="1:5" ht="12.75">
      <c r="A85" s="76" t="s">
        <v>175</v>
      </c>
      <c r="B85" s="84" t="s">
        <v>284</v>
      </c>
      <c r="C85" s="84" t="s">
        <v>284</v>
      </c>
      <c r="D85" s="85">
        <v>36.5</v>
      </c>
      <c r="E85" s="85">
        <v>5.705</v>
      </c>
    </row>
    <row r="86" spans="1:5" ht="12.75">
      <c r="A86" s="76" t="s">
        <v>176</v>
      </c>
      <c r="B86" s="85">
        <v>94.8200688432252</v>
      </c>
      <c r="C86" s="84" t="s">
        <v>284</v>
      </c>
      <c r="D86" s="84" t="s">
        <v>284</v>
      </c>
      <c r="E86" s="85">
        <v>2.323</v>
      </c>
    </row>
    <row r="87" spans="1:5" ht="12.75">
      <c r="A87" s="76" t="s">
        <v>55</v>
      </c>
      <c r="B87" s="84" t="s">
        <v>284</v>
      </c>
      <c r="C87" s="84" t="s">
        <v>284</v>
      </c>
      <c r="D87" s="84" t="s">
        <v>284</v>
      </c>
      <c r="E87" s="85">
        <v>3.5</v>
      </c>
    </row>
    <row r="88" spans="1:5" ht="12.75">
      <c r="A88" s="76" t="s">
        <v>177</v>
      </c>
      <c r="B88" s="84" t="s">
        <v>284</v>
      </c>
      <c r="C88" s="84" t="s">
        <v>284</v>
      </c>
      <c r="D88" s="84" t="s">
        <v>284</v>
      </c>
      <c r="E88" s="84" t="s">
        <v>284</v>
      </c>
    </row>
    <row r="89" spans="1:5" ht="12.75">
      <c r="A89" s="76" t="s">
        <v>178</v>
      </c>
      <c r="B89" s="85">
        <v>97.5476503422374</v>
      </c>
      <c r="C89" s="84" t="s">
        <v>284</v>
      </c>
      <c r="D89" s="85">
        <v>83.4527736517551</v>
      </c>
      <c r="E89" s="85">
        <v>3.263</v>
      </c>
    </row>
    <row r="90" spans="1:5" ht="12.75">
      <c r="A90" s="76" t="s">
        <v>179</v>
      </c>
      <c r="B90" s="85">
        <v>88.9106623486458</v>
      </c>
      <c r="C90" s="85">
        <v>90.5478105682435</v>
      </c>
      <c r="D90" s="85">
        <v>98.9</v>
      </c>
      <c r="E90" s="85">
        <v>1.352</v>
      </c>
    </row>
    <row r="91" spans="1:5" ht="12.75">
      <c r="A91" s="76" t="s">
        <v>180</v>
      </c>
      <c r="B91" s="85">
        <v>97.7118531328988</v>
      </c>
      <c r="C91" s="85">
        <v>91.3180386864597</v>
      </c>
      <c r="D91" s="84" t="s">
        <v>284</v>
      </c>
      <c r="E91" s="85">
        <v>2.14</v>
      </c>
    </row>
    <row r="92" spans="1:5" ht="12.75">
      <c r="A92" s="76" t="s">
        <v>63</v>
      </c>
      <c r="B92" s="85">
        <v>88.0135633126805</v>
      </c>
      <c r="C92" s="84" t="s">
        <v>284</v>
      </c>
      <c r="D92" s="85">
        <v>50.8237564698658</v>
      </c>
      <c r="E92" s="85">
        <v>2.738</v>
      </c>
    </row>
    <row r="93" spans="1:5" ht="12.75">
      <c r="A93" s="76" t="s">
        <v>181</v>
      </c>
      <c r="B93" s="85">
        <v>94.3970602179297</v>
      </c>
      <c r="C93" s="85">
        <v>68.1364022761446</v>
      </c>
      <c r="D93" s="85">
        <v>88.7869838386071</v>
      </c>
      <c r="E93" s="85">
        <v>2.169</v>
      </c>
    </row>
    <row r="94" spans="1:5" ht="12.75">
      <c r="A94" s="78" t="s">
        <v>93</v>
      </c>
      <c r="B94" s="84" t="s">
        <v>284</v>
      </c>
      <c r="C94" s="84" t="s">
        <v>284</v>
      </c>
      <c r="D94" s="85">
        <v>77.2400181952893</v>
      </c>
      <c r="E94" s="85">
        <v>1.812</v>
      </c>
    </row>
    <row r="95" spans="1:5" ht="12.75">
      <c r="A95" s="76" t="s">
        <v>52</v>
      </c>
      <c r="B95" s="85">
        <v>82.0249460239836</v>
      </c>
      <c r="C95" s="85">
        <v>38.3520562705404</v>
      </c>
      <c r="D95" s="85">
        <v>69.2</v>
      </c>
      <c r="E95" s="85">
        <v>4.052</v>
      </c>
    </row>
    <row r="96" spans="1:5" ht="12.75">
      <c r="A96" s="76" t="s">
        <v>182</v>
      </c>
      <c r="B96" s="85">
        <v>97.9844796050646</v>
      </c>
      <c r="C96" s="85">
        <v>90.4529451791367</v>
      </c>
      <c r="D96" s="84" t="s">
        <v>284</v>
      </c>
      <c r="E96" s="85">
        <v>2.1</v>
      </c>
    </row>
    <row r="97" spans="1:5" ht="12.75">
      <c r="A97" s="76" t="s">
        <v>183</v>
      </c>
      <c r="B97" s="85">
        <v>97.6231389848754</v>
      </c>
      <c r="C97" s="85">
        <v>87.5269159501593</v>
      </c>
      <c r="D97" s="84" t="s">
        <v>284</v>
      </c>
      <c r="E97" s="85">
        <v>2.96</v>
      </c>
    </row>
    <row r="98" spans="1:5" ht="12.75">
      <c r="A98" s="76" t="s">
        <v>184</v>
      </c>
      <c r="B98" s="85">
        <v>97.9072612400833</v>
      </c>
      <c r="C98" s="85">
        <v>95.0982219186633</v>
      </c>
      <c r="D98" s="85">
        <v>98.5</v>
      </c>
      <c r="E98" s="85">
        <v>1.414</v>
      </c>
    </row>
    <row r="99" spans="1:5" ht="12.75">
      <c r="A99" s="76" t="s">
        <v>185</v>
      </c>
      <c r="B99" s="85">
        <v>78.8846213485693</v>
      </c>
      <c r="C99" s="85">
        <v>79.0723170988826</v>
      </c>
      <c r="D99" s="85">
        <v>90.8</v>
      </c>
      <c r="E99" s="85">
        <v>2.386</v>
      </c>
    </row>
    <row r="100" spans="1:5" ht="12.75">
      <c r="A100" s="76" t="s">
        <v>91</v>
      </c>
      <c r="B100" s="84" t="s">
        <v>284</v>
      </c>
      <c r="C100" s="85">
        <v>98.4415444985124</v>
      </c>
      <c r="D100" s="84" t="s">
        <v>284</v>
      </c>
      <c r="E100" s="85">
        <v>1.34</v>
      </c>
    </row>
    <row r="101" spans="1:5" ht="12.75">
      <c r="A101" s="76" t="s">
        <v>186</v>
      </c>
      <c r="B101" s="85">
        <v>90.2268650775351</v>
      </c>
      <c r="C101" s="85">
        <v>83.9672471396888</v>
      </c>
      <c r="D101" s="85">
        <v>88.9033122566057</v>
      </c>
      <c r="E101" s="85">
        <v>3.486</v>
      </c>
    </row>
    <row r="102" spans="1:5" ht="12.75">
      <c r="A102" s="76" t="s">
        <v>187</v>
      </c>
      <c r="B102" s="85">
        <v>91.5597727806549</v>
      </c>
      <c r="C102" s="85">
        <v>90.9291869106251</v>
      </c>
      <c r="D102" s="85">
        <v>99.5</v>
      </c>
      <c r="E102" s="85">
        <v>2.564</v>
      </c>
    </row>
    <row r="103" spans="1:5" ht="12.75">
      <c r="A103" s="76" t="s">
        <v>56</v>
      </c>
      <c r="B103" s="85">
        <v>83.0211419830257</v>
      </c>
      <c r="C103" s="85">
        <v>48.1116287046306</v>
      </c>
      <c r="D103" s="85">
        <v>82.8</v>
      </c>
      <c r="E103" s="85">
        <v>4.918</v>
      </c>
    </row>
    <row r="104" spans="1:5" ht="12.75">
      <c r="A104" s="76" t="s">
        <v>188</v>
      </c>
      <c r="B104" s="84" t="s">
        <v>284</v>
      </c>
      <c r="C104" s="85">
        <v>70.7228535353535</v>
      </c>
      <c r="D104" s="84" t="s">
        <v>284</v>
      </c>
      <c r="E104" s="85">
        <v>3.44</v>
      </c>
    </row>
    <row r="105" spans="1:5" ht="12.75">
      <c r="A105" s="76" t="s">
        <v>189</v>
      </c>
      <c r="B105" s="85">
        <v>86.6188025932049</v>
      </c>
      <c r="C105" s="85">
        <v>80.1520355957505</v>
      </c>
      <c r="D105" s="85">
        <v>93.1182573925424</v>
      </c>
      <c r="E105" s="85">
        <v>2.168</v>
      </c>
    </row>
    <row r="106" spans="1:5" ht="12.75">
      <c r="A106" s="76" t="s">
        <v>190</v>
      </c>
      <c r="B106" s="85">
        <v>83.2598201984359</v>
      </c>
      <c r="C106" s="85">
        <v>79.6445876373259</v>
      </c>
      <c r="D106" s="85">
        <v>99.1</v>
      </c>
      <c r="E106" s="85">
        <v>2.7</v>
      </c>
    </row>
    <row r="107" spans="1:5" ht="12.75">
      <c r="A107" s="78" t="s">
        <v>191</v>
      </c>
      <c r="B107" s="85">
        <v>80.6735759157537</v>
      </c>
      <c r="C107" s="85">
        <v>33.4568979817528</v>
      </c>
      <c r="D107" s="85">
        <v>63.2269856999142</v>
      </c>
      <c r="E107" s="85">
        <v>3.474</v>
      </c>
    </row>
    <row r="108" spans="1:5" ht="12.75">
      <c r="A108" s="76" t="s">
        <v>192</v>
      </c>
      <c r="B108" s="84" t="s">
        <v>284</v>
      </c>
      <c r="C108" s="84" t="s">
        <v>284</v>
      </c>
      <c r="D108" s="85">
        <v>99.8</v>
      </c>
      <c r="E108" s="85">
        <v>1.453</v>
      </c>
    </row>
    <row r="109" spans="1:5" ht="12.75">
      <c r="A109" s="76" t="s">
        <v>193</v>
      </c>
      <c r="B109" s="85">
        <v>89.3491204575069</v>
      </c>
      <c r="C109" s="85">
        <v>79.0129945603172</v>
      </c>
      <c r="D109" s="85">
        <v>85.9677815663135</v>
      </c>
      <c r="E109" s="85">
        <v>1.849</v>
      </c>
    </row>
    <row r="110" spans="1:5" ht="12.75">
      <c r="A110" s="76" t="s">
        <v>194</v>
      </c>
      <c r="B110" s="85">
        <v>74.2734239054073</v>
      </c>
      <c r="C110" s="85">
        <v>30.9243882147959</v>
      </c>
      <c r="D110" s="85">
        <v>95.1</v>
      </c>
      <c r="E110" s="85">
        <v>3.332</v>
      </c>
    </row>
    <row r="111" spans="1:5" ht="12.75">
      <c r="A111" s="76" t="s">
        <v>195</v>
      </c>
      <c r="B111" s="84" t="s">
        <v>284</v>
      </c>
      <c r="C111" s="84" t="s">
        <v>284</v>
      </c>
      <c r="D111" s="85">
        <v>53</v>
      </c>
      <c r="E111" s="85">
        <v>5.9</v>
      </c>
    </row>
    <row r="112" spans="1:5" ht="12.75">
      <c r="A112" s="78" t="s">
        <v>196</v>
      </c>
      <c r="B112" s="84" t="s">
        <v>284</v>
      </c>
      <c r="C112" s="84" t="s">
        <v>284</v>
      </c>
      <c r="D112" s="85">
        <v>81.3</v>
      </c>
      <c r="E112" s="85">
        <v>2.695</v>
      </c>
    </row>
    <row r="113" spans="1:5" ht="12.75">
      <c r="A113" s="76" t="s">
        <v>197</v>
      </c>
      <c r="B113" s="85">
        <v>91.7821782178218</v>
      </c>
      <c r="C113" s="85">
        <v>67.972972972973</v>
      </c>
      <c r="D113" s="84" t="s">
        <v>284</v>
      </c>
      <c r="E113" s="85">
        <v>1.4</v>
      </c>
    </row>
    <row r="114" spans="1:5" ht="12.75">
      <c r="A114" s="76" t="s">
        <v>198</v>
      </c>
      <c r="B114" s="85">
        <v>91.0634950692634</v>
      </c>
      <c r="C114" s="85">
        <v>92.4877350776778</v>
      </c>
      <c r="D114" s="85">
        <v>99.7</v>
      </c>
      <c r="E114" s="85">
        <v>1.47</v>
      </c>
    </row>
    <row r="115" spans="1:5" ht="12.75">
      <c r="A115" s="76" t="s">
        <v>199</v>
      </c>
      <c r="B115" s="85">
        <v>96.547922951961</v>
      </c>
      <c r="C115" s="85">
        <v>85.2851501974309</v>
      </c>
      <c r="D115" s="84" t="s">
        <v>284</v>
      </c>
      <c r="E115" s="85">
        <v>1.605</v>
      </c>
    </row>
    <row r="116" spans="1:5" ht="12.75">
      <c r="A116" s="78" t="s">
        <v>200</v>
      </c>
      <c r="B116" s="85">
        <v>86.4345047923323</v>
      </c>
      <c r="C116" s="85">
        <v>80.6345910521364</v>
      </c>
      <c r="D116" s="85">
        <v>95.4</v>
      </c>
      <c r="E116" s="85">
        <v>1.438</v>
      </c>
    </row>
    <row r="117" spans="1:5" ht="12.75">
      <c r="A117" s="76" t="s">
        <v>201</v>
      </c>
      <c r="B117" s="85">
        <v>98.86529795193</v>
      </c>
      <c r="C117" s="85">
        <v>25.4541720299724</v>
      </c>
      <c r="D117" s="85">
        <v>65.264161043287</v>
      </c>
      <c r="E117" s="85">
        <v>4.722</v>
      </c>
    </row>
    <row r="118" spans="1:5" ht="12.75">
      <c r="A118" s="76" t="s">
        <v>202</v>
      </c>
      <c r="B118" s="85">
        <v>93.1527737007683</v>
      </c>
      <c r="C118" s="85">
        <v>24.40862613537</v>
      </c>
      <c r="D118" s="85">
        <v>65.8</v>
      </c>
      <c r="E118" s="85">
        <v>5.548</v>
      </c>
    </row>
    <row r="119" spans="1:5" ht="12.75">
      <c r="A119" s="76" t="s">
        <v>203</v>
      </c>
      <c r="B119" s="85">
        <v>95.9885133925145</v>
      </c>
      <c r="C119" s="85">
        <v>70.3083891888278</v>
      </c>
      <c r="D119" s="85">
        <v>89.8</v>
      </c>
      <c r="E119" s="85">
        <v>2.557</v>
      </c>
    </row>
    <row r="120" spans="1:5" ht="12.75">
      <c r="A120" s="76" t="s">
        <v>204</v>
      </c>
      <c r="B120" s="85">
        <v>95.1148986635752</v>
      </c>
      <c r="C120" s="85">
        <v>70.7513227513228</v>
      </c>
      <c r="D120" s="85">
        <v>98.4298471595711</v>
      </c>
      <c r="E120" s="85">
        <v>2.024</v>
      </c>
    </row>
    <row r="121" spans="1:5" ht="12.75">
      <c r="A121" s="76" t="s">
        <v>99</v>
      </c>
      <c r="B121" s="85">
        <v>66.3602835359015</v>
      </c>
      <c r="C121" s="85">
        <v>23.4619899891607</v>
      </c>
      <c r="D121" s="85">
        <v>18.1909125312057</v>
      </c>
      <c r="E121" s="85">
        <v>6.54</v>
      </c>
    </row>
    <row r="122" spans="1:5" ht="12.75">
      <c r="A122" s="76" t="s">
        <v>205</v>
      </c>
      <c r="B122" s="85">
        <v>92.2522385794506</v>
      </c>
      <c r="C122" s="85">
        <v>81.8671553926469</v>
      </c>
      <c r="D122" s="85">
        <v>93.5042514210551</v>
      </c>
      <c r="E122" s="85">
        <v>1.43</v>
      </c>
    </row>
    <row r="123" spans="1:5" ht="12.75">
      <c r="A123" s="76" t="s">
        <v>206</v>
      </c>
      <c r="B123" s="85">
        <v>79.6568017905993</v>
      </c>
      <c r="C123" s="85">
        <v>54.3009163464381</v>
      </c>
      <c r="D123" s="84" t="s">
        <v>284</v>
      </c>
      <c r="E123" s="85">
        <v>4.5</v>
      </c>
    </row>
    <row r="124" spans="1:5" ht="12.75">
      <c r="A124" s="76" t="s">
        <v>207</v>
      </c>
      <c r="B124" s="85">
        <v>78.7802896414242</v>
      </c>
      <c r="C124" s="85">
        <v>15.2296399998028</v>
      </c>
      <c r="D124" s="85">
        <v>49.5</v>
      </c>
      <c r="E124" s="85">
        <v>4.474</v>
      </c>
    </row>
    <row r="125" spans="1:5" ht="12.75">
      <c r="A125" s="76" t="s">
        <v>208</v>
      </c>
      <c r="B125" s="85">
        <v>94.6379863964368</v>
      </c>
      <c r="C125" s="85">
        <v>80.9335519336484</v>
      </c>
      <c r="D125" s="85">
        <v>84.8</v>
      </c>
      <c r="E125" s="85">
        <v>1.58</v>
      </c>
    </row>
    <row r="126" spans="1:5" ht="12.75">
      <c r="A126" s="76" t="s">
        <v>209</v>
      </c>
      <c r="B126" s="85">
        <v>98.0671420864903</v>
      </c>
      <c r="C126" s="85">
        <v>73.5513079262106</v>
      </c>
      <c r="D126" s="85">
        <v>91.4536079946457</v>
      </c>
      <c r="E126" s="85">
        <v>2.10420970575575</v>
      </c>
    </row>
    <row r="127" spans="1:5" ht="12.75">
      <c r="A127" s="78" t="s">
        <v>210</v>
      </c>
      <c r="B127" s="84" t="s">
        <v>284</v>
      </c>
      <c r="C127" s="84" t="s">
        <v>284</v>
      </c>
      <c r="D127" s="84" t="s">
        <v>284</v>
      </c>
      <c r="E127" s="85">
        <v>3.574</v>
      </c>
    </row>
    <row r="128" spans="1:5" ht="12.75">
      <c r="A128" s="78" t="s">
        <v>211</v>
      </c>
      <c r="B128" s="85">
        <v>86.815351462831</v>
      </c>
      <c r="C128" s="85">
        <v>80.4833806966531</v>
      </c>
      <c r="D128" s="85">
        <v>97.8</v>
      </c>
      <c r="E128" s="85">
        <v>1.495</v>
      </c>
    </row>
    <row r="129" spans="1:5" ht="12.75">
      <c r="A129" s="76" t="s">
        <v>212</v>
      </c>
      <c r="B129" s="84" t="s">
        <v>284</v>
      </c>
      <c r="C129" s="84" t="s">
        <v>284</v>
      </c>
      <c r="D129" s="84" t="s">
        <v>284</v>
      </c>
      <c r="E129" s="84" t="s">
        <v>284</v>
      </c>
    </row>
    <row r="130" spans="1:5" ht="12.75">
      <c r="A130" s="76" t="s">
        <v>213</v>
      </c>
      <c r="B130" s="85">
        <v>89.962183967254</v>
      </c>
      <c r="C130" s="85">
        <v>85.3192730100107</v>
      </c>
      <c r="D130" s="85">
        <v>97.8</v>
      </c>
      <c r="E130" s="85">
        <v>1.999</v>
      </c>
    </row>
    <row r="131" spans="1:5" ht="12.75">
      <c r="A131" s="76" t="s">
        <v>214</v>
      </c>
      <c r="B131" s="84" t="s">
        <v>284</v>
      </c>
      <c r="C131" s="84" t="s">
        <v>284</v>
      </c>
      <c r="D131" s="84" t="s">
        <v>284</v>
      </c>
      <c r="E131" s="85">
        <v>1.642</v>
      </c>
    </row>
    <row r="132" spans="1:5" ht="12.75">
      <c r="A132" s="76" t="s">
        <v>215</v>
      </c>
      <c r="B132" s="85">
        <v>96.0698706959933</v>
      </c>
      <c r="C132" s="85">
        <v>96.1538461538462</v>
      </c>
      <c r="D132" s="84" t="s">
        <v>284</v>
      </c>
      <c r="E132" s="84" t="s">
        <v>284</v>
      </c>
    </row>
    <row r="133" spans="1:5" ht="12.75">
      <c r="A133" s="76" t="s">
        <v>216</v>
      </c>
      <c r="B133" s="85">
        <v>88.1305563936382</v>
      </c>
      <c r="C133" s="84" t="s">
        <v>284</v>
      </c>
      <c r="D133" s="85">
        <v>44.1</v>
      </c>
      <c r="E133" s="85">
        <v>2.354</v>
      </c>
    </row>
    <row r="134" spans="1:5" ht="12.75">
      <c r="A134" s="76" t="s">
        <v>217</v>
      </c>
      <c r="B134" s="85">
        <v>80.1165524978958</v>
      </c>
      <c r="C134" s="85">
        <v>8.83838167069207</v>
      </c>
      <c r="D134" s="85">
        <v>40.1</v>
      </c>
      <c r="E134" s="85">
        <v>5.064</v>
      </c>
    </row>
    <row r="135" spans="1:5" ht="12.75">
      <c r="A135" s="76" t="s">
        <v>218</v>
      </c>
      <c r="B135" s="85">
        <v>91.0954090976998</v>
      </c>
      <c r="C135" s="85">
        <v>60.0815698093429</v>
      </c>
      <c r="D135" s="85">
        <v>87.7</v>
      </c>
      <c r="E135" s="85">
        <v>3.361</v>
      </c>
    </row>
    <row r="136" spans="1:5" ht="12.75">
      <c r="A136" s="76" t="s">
        <v>219</v>
      </c>
      <c r="B136" s="84" t="s">
        <v>284</v>
      </c>
      <c r="C136" s="84" t="s">
        <v>284</v>
      </c>
      <c r="D136" s="84" t="s">
        <v>284</v>
      </c>
      <c r="E136" s="84" t="s">
        <v>284</v>
      </c>
    </row>
    <row r="137" spans="1:5" ht="12.75">
      <c r="A137" s="76" t="s">
        <v>220</v>
      </c>
      <c r="B137" s="84" t="s">
        <v>284</v>
      </c>
      <c r="C137" s="84" t="s">
        <v>284</v>
      </c>
      <c r="D137" s="85">
        <v>45.4</v>
      </c>
      <c r="E137" s="85">
        <v>2.902</v>
      </c>
    </row>
    <row r="138" spans="1:5" ht="12.75">
      <c r="A138" s="76" t="s">
        <v>221</v>
      </c>
      <c r="B138" s="85">
        <v>98.3698152559528</v>
      </c>
      <c r="C138" s="85">
        <v>88.9737178663022</v>
      </c>
      <c r="D138" s="84" t="s">
        <v>284</v>
      </c>
      <c r="E138" s="85">
        <v>1.775</v>
      </c>
    </row>
    <row r="139" spans="1:5" ht="12.75">
      <c r="A139" s="76" t="s">
        <v>222</v>
      </c>
      <c r="B139" s="84" t="s">
        <v>284</v>
      </c>
      <c r="C139" s="84" t="s">
        <v>284</v>
      </c>
      <c r="D139" s="85">
        <v>96.3</v>
      </c>
      <c r="E139" s="85">
        <v>1.974</v>
      </c>
    </row>
    <row r="140" spans="1:5" ht="12.75">
      <c r="A140" s="76" t="s">
        <v>96</v>
      </c>
      <c r="B140" s="85">
        <v>99.7302854232243</v>
      </c>
      <c r="C140" s="84" t="s">
        <v>284</v>
      </c>
      <c r="D140" s="84" t="s">
        <v>284</v>
      </c>
      <c r="E140" s="85">
        <v>2.2</v>
      </c>
    </row>
    <row r="141" spans="1:5" ht="12.75">
      <c r="A141" s="76" t="s">
        <v>223</v>
      </c>
      <c r="B141" s="85">
        <v>92.0039521596632</v>
      </c>
      <c r="C141" s="85">
        <v>48.4913209680058</v>
      </c>
      <c r="D141" s="85">
        <v>77.9160420150301</v>
      </c>
      <c r="E141" s="85">
        <v>2.721</v>
      </c>
    </row>
    <row r="142" spans="1:5" ht="12.75">
      <c r="A142" s="76" t="s">
        <v>61</v>
      </c>
      <c r="B142" s="85">
        <v>47.6151537686987</v>
      </c>
      <c r="C142" s="85">
        <v>6.78719193398836</v>
      </c>
      <c r="D142" s="85">
        <v>15.0841384496017</v>
      </c>
      <c r="E142" s="85">
        <v>7.121</v>
      </c>
    </row>
    <row r="143" spans="1:5" ht="12.75">
      <c r="A143" s="76" t="s">
        <v>57</v>
      </c>
      <c r="B143" s="85">
        <v>58.2570432645022</v>
      </c>
      <c r="C143" s="85">
        <v>22.498500503426</v>
      </c>
      <c r="D143" s="85">
        <v>48.8</v>
      </c>
      <c r="E143" s="85">
        <v>5.7</v>
      </c>
    </row>
    <row r="144" spans="1:5" ht="12.75">
      <c r="A144" s="76" t="s">
        <v>224</v>
      </c>
      <c r="B144" s="84" t="s">
        <v>284</v>
      </c>
      <c r="C144" s="84" t="s">
        <v>284</v>
      </c>
      <c r="D144" s="84" t="s">
        <v>284</v>
      </c>
      <c r="E144" s="84" t="s">
        <v>284</v>
      </c>
    </row>
    <row r="145" spans="1:5" ht="12.75">
      <c r="A145" s="78" t="s">
        <v>60</v>
      </c>
      <c r="B145" s="84" t="s">
        <v>284</v>
      </c>
      <c r="C145" s="84" t="s">
        <v>284</v>
      </c>
      <c r="D145" s="85">
        <v>99.9976152595066</v>
      </c>
      <c r="E145" s="85">
        <v>1.857</v>
      </c>
    </row>
    <row r="146" spans="1:5" ht="12.75">
      <c r="A146" s="76" t="s">
        <v>225</v>
      </c>
      <c r="B146" s="85">
        <v>98.7908797245997</v>
      </c>
      <c r="C146" s="85">
        <v>95.9880236278878</v>
      </c>
      <c r="D146" s="84" t="s">
        <v>284</v>
      </c>
      <c r="E146" s="85">
        <v>1.96</v>
      </c>
    </row>
    <row r="147" spans="1:5" ht="12.75">
      <c r="A147" s="76" t="s">
        <v>226</v>
      </c>
      <c r="B147" s="85">
        <v>69.1861912846633</v>
      </c>
      <c r="C147" s="85">
        <v>77.8066750814571</v>
      </c>
      <c r="D147" s="85">
        <v>80.8998712476295</v>
      </c>
      <c r="E147" s="85">
        <v>3.045</v>
      </c>
    </row>
    <row r="148" spans="1:5" ht="12.75">
      <c r="A148" s="76" t="s">
        <v>54</v>
      </c>
      <c r="B148" s="85">
        <v>60.2482195849919</v>
      </c>
      <c r="C148" s="85">
        <v>28.7221390295405</v>
      </c>
      <c r="D148" s="85">
        <v>39.9745484583957</v>
      </c>
      <c r="E148" s="85">
        <v>3.955</v>
      </c>
    </row>
    <row r="149" spans="1:5" ht="12.75">
      <c r="A149" s="76" t="s">
        <v>227</v>
      </c>
      <c r="B149" s="84" t="s">
        <v>284</v>
      </c>
      <c r="C149" s="84" t="s">
        <v>284</v>
      </c>
      <c r="D149" s="84" t="s">
        <v>284</v>
      </c>
      <c r="E149" s="84" t="s">
        <v>284</v>
      </c>
    </row>
    <row r="150" spans="1:5" ht="12.75">
      <c r="A150" s="78" t="s">
        <v>228</v>
      </c>
      <c r="B150" s="85">
        <v>74.9686925094534</v>
      </c>
      <c r="C150" s="85">
        <v>87.2483154579163</v>
      </c>
      <c r="D150" s="85">
        <v>90.9028544129941</v>
      </c>
      <c r="E150" s="84" t="s">
        <v>284</v>
      </c>
    </row>
    <row r="151" spans="1:5" ht="12.75">
      <c r="A151" s="76" t="s">
        <v>229</v>
      </c>
      <c r="B151" s="85">
        <v>97.8374402433258</v>
      </c>
      <c r="C151" s="85">
        <v>68.6558374638072</v>
      </c>
      <c r="D151" s="85">
        <v>92.8</v>
      </c>
      <c r="E151" s="85">
        <v>2.546</v>
      </c>
    </row>
    <row r="152" spans="1:5" ht="12.75">
      <c r="A152" s="76" t="s">
        <v>230</v>
      </c>
      <c r="B152" s="84" t="s">
        <v>284</v>
      </c>
      <c r="C152" s="84" t="s">
        <v>284</v>
      </c>
      <c r="D152" s="85">
        <v>55.6</v>
      </c>
      <c r="E152" s="85">
        <v>4.069</v>
      </c>
    </row>
    <row r="153" spans="1:5" ht="12.75">
      <c r="A153" s="76" t="s">
        <v>231</v>
      </c>
      <c r="B153" s="85">
        <v>87.2750664149303</v>
      </c>
      <c r="C153" s="85">
        <v>61.6005899322873</v>
      </c>
      <c r="D153" s="85">
        <v>93.4532695594099</v>
      </c>
      <c r="E153" s="85">
        <v>3.047</v>
      </c>
    </row>
    <row r="154" spans="1:5" ht="12.75">
      <c r="A154" s="76" t="s">
        <v>232</v>
      </c>
      <c r="B154" s="85">
        <v>94.6222106277322</v>
      </c>
      <c r="C154" s="85">
        <v>75.4989369276064</v>
      </c>
      <c r="D154" s="85">
        <v>84.6468777849732</v>
      </c>
      <c r="E154" s="85">
        <v>2.572</v>
      </c>
    </row>
    <row r="155" spans="1:5" ht="12.75">
      <c r="A155" s="76" t="s">
        <v>233</v>
      </c>
      <c r="B155" s="85">
        <v>92.6906668489094</v>
      </c>
      <c r="C155" s="85">
        <v>66.1464927199193</v>
      </c>
      <c r="D155" s="85">
        <v>93.9</v>
      </c>
      <c r="E155" s="85">
        <v>3.075</v>
      </c>
    </row>
    <row r="156" spans="1:5" ht="12.75">
      <c r="A156" s="76" t="s">
        <v>234</v>
      </c>
      <c r="B156" s="85">
        <v>95.4068966440841</v>
      </c>
      <c r="C156" s="85">
        <v>94.1545064889229</v>
      </c>
      <c r="D156" s="85">
        <v>99.3</v>
      </c>
      <c r="E156" s="85">
        <v>1.39</v>
      </c>
    </row>
    <row r="157" spans="1:5" ht="12.75">
      <c r="A157" s="76" t="s">
        <v>235</v>
      </c>
      <c r="B157" s="85">
        <v>98.4343717276736</v>
      </c>
      <c r="C157" s="85">
        <v>91.8902466862474</v>
      </c>
      <c r="D157" s="85">
        <v>92.9</v>
      </c>
      <c r="E157" s="85">
        <v>1.374</v>
      </c>
    </row>
    <row r="158" spans="1:5" ht="12.75">
      <c r="A158" s="76" t="s">
        <v>236</v>
      </c>
      <c r="B158" s="84" t="s">
        <v>284</v>
      </c>
      <c r="C158" s="84" t="s">
        <v>284</v>
      </c>
      <c r="D158" s="85">
        <v>90.4</v>
      </c>
      <c r="E158" s="85">
        <v>1.8</v>
      </c>
    </row>
    <row r="159" spans="1:5" ht="12.75">
      <c r="A159" s="76" t="s">
        <v>237</v>
      </c>
      <c r="B159" s="85">
        <v>93.0602449972942</v>
      </c>
      <c r="C159" s="85">
        <v>95.7000780031201</v>
      </c>
      <c r="D159" s="85">
        <v>90.4361208921586</v>
      </c>
      <c r="E159" s="85">
        <v>2.413</v>
      </c>
    </row>
    <row r="160" spans="1:5" ht="12.75">
      <c r="A160" s="76" t="s">
        <v>238</v>
      </c>
      <c r="B160" s="85">
        <v>90.0549982442321</v>
      </c>
      <c r="C160" s="85">
        <v>71.8021464367522</v>
      </c>
      <c r="D160" s="85">
        <v>96.9</v>
      </c>
      <c r="E160" s="85">
        <v>1.35</v>
      </c>
    </row>
    <row r="161" spans="1:5" ht="12.75">
      <c r="A161" s="78" t="s">
        <v>239</v>
      </c>
      <c r="B161" s="84" t="s">
        <v>284</v>
      </c>
      <c r="C161" s="84" t="s">
        <v>284</v>
      </c>
      <c r="D161" s="85">
        <v>99.4</v>
      </c>
      <c r="E161" s="85">
        <v>1.49</v>
      </c>
    </row>
    <row r="162" spans="1:5" ht="12.75">
      <c r="A162" s="76" t="s">
        <v>240</v>
      </c>
      <c r="B162" s="85">
        <v>97.0420651921791</v>
      </c>
      <c r="C162" s="84" t="s">
        <v>284</v>
      </c>
      <c r="D162" s="85">
        <v>66.1</v>
      </c>
      <c r="E162" s="85">
        <v>5.407</v>
      </c>
    </row>
    <row r="163" spans="1:5" ht="12.75">
      <c r="A163" s="76" t="s">
        <v>241</v>
      </c>
      <c r="B163" s="85">
        <v>92.6428220082918</v>
      </c>
      <c r="C163" s="85">
        <v>75.2366127023661</v>
      </c>
      <c r="D163" s="85">
        <v>98.5</v>
      </c>
      <c r="E163" s="85">
        <v>3.952</v>
      </c>
    </row>
    <row r="164" spans="1:5" ht="12.75">
      <c r="A164" s="76" t="s">
        <v>242</v>
      </c>
      <c r="B164" s="85">
        <v>92.9736511919699</v>
      </c>
      <c r="C164" s="84" t="s">
        <v>284</v>
      </c>
      <c r="D164" s="84" t="s">
        <v>284</v>
      </c>
      <c r="E164" s="85">
        <v>1.5</v>
      </c>
    </row>
    <row r="165" spans="1:5" ht="12.75">
      <c r="A165" s="76" t="s">
        <v>243</v>
      </c>
      <c r="B165" s="85">
        <v>99.5376465725884</v>
      </c>
      <c r="C165" s="85">
        <v>34.5501955671447</v>
      </c>
      <c r="D165" s="85">
        <v>83.3</v>
      </c>
      <c r="E165" s="85">
        <v>3.808</v>
      </c>
    </row>
    <row r="166" spans="1:5" ht="12.75">
      <c r="A166" s="76" t="s">
        <v>244</v>
      </c>
      <c r="B166" s="85">
        <v>84.9924595381636</v>
      </c>
      <c r="C166" s="85">
        <v>75.7598441893182</v>
      </c>
      <c r="D166" s="85">
        <v>80.2</v>
      </c>
      <c r="E166" s="85">
        <v>3.124</v>
      </c>
    </row>
    <row r="167" spans="1:5" ht="12.75">
      <c r="A167" s="76" t="s">
        <v>101</v>
      </c>
      <c r="B167" s="85">
        <v>74.4389456642203</v>
      </c>
      <c r="C167" s="85">
        <v>19.7439010105528</v>
      </c>
      <c r="D167" s="85">
        <v>32.9875849937776</v>
      </c>
      <c r="E167" s="85">
        <v>4.82</v>
      </c>
    </row>
    <row r="168" spans="1:5" ht="12.75">
      <c r="A168" s="76" t="s">
        <v>245</v>
      </c>
      <c r="B168" s="85">
        <v>93.6677870157439</v>
      </c>
      <c r="C168" s="85">
        <v>91.4156097348627</v>
      </c>
      <c r="D168" s="85">
        <v>96.2</v>
      </c>
      <c r="E168" s="85">
        <v>1.4</v>
      </c>
    </row>
    <row r="169" spans="1:5" ht="12.75">
      <c r="A169" s="76" t="s">
        <v>246</v>
      </c>
      <c r="B169" s="85">
        <v>95.4340069503894</v>
      </c>
      <c r="C169" s="85">
        <v>99.1683395468884</v>
      </c>
      <c r="D169" s="85">
        <v>92.25897952</v>
      </c>
      <c r="E169" s="85">
        <v>2.28</v>
      </c>
    </row>
    <row r="170" spans="1:5" ht="12.75">
      <c r="A170" s="76" t="s">
        <v>247</v>
      </c>
      <c r="B170" s="84" t="s">
        <v>284</v>
      </c>
      <c r="C170" s="85">
        <v>20.3664206558783</v>
      </c>
      <c r="D170" s="85">
        <v>28.9</v>
      </c>
      <c r="E170" s="85">
        <v>5.204</v>
      </c>
    </row>
    <row r="171" spans="1:5" ht="12.75">
      <c r="A171" s="76" t="s">
        <v>248</v>
      </c>
      <c r="B171" s="84" t="s">
        <v>284</v>
      </c>
      <c r="C171" s="84" t="s">
        <v>284</v>
      </c>
      <c r="D171" s="85">
        <v>91.6</v>
      </c>
      <c r="E171" s="85">
        <v>1.28</v>
      </c>
    </row>
    <row r="172" spans="1:5" ht="12.75">
      <c r="A172" s="76" t="s">
        <v>249</v>
      </c>
      <c r="B172" s="84" t="s">
        <v>284</v>
      </c>
      <c r="C172" s="84" t="s">
        <v>284</v>
      </c>
      <c r="D172" s="84" t="s">
        <v>284</v>
      </c>
      <c r="E172" s="85">
        <v>1.32</v>
      </c>
    </row>
    <row r="173" spans="1:5" ht="12.75">
      <c r="A173" s="76" t="s">
        <v>250</v>
      </c>
      <c r="B173" s="85">
        <v>96.7065644286516</v>
      </c>
      <c r="C173" s="85">
        <v>91.7138035774553</v>
      </c>
      <c r="D173" s="85">
        <v>99.7</v>
      </c>
      <c r="E173" s="85">
        <v>1.528</v>
      </c>
    </row>
    <row r="174" spans="1:5" ht="12.75">
      <c r="A174" s="76" t="s">
        <v>251</v>
      </c>
      <c r="B174" s="85">
        <v>79.9740904674511</v>
      </c>
      <c r="C174" s="85">
        <v>28.5805745991944</v>
      </c>
      <c r="D174" s="84" t="s">
        <v>284</v>
      </c>
      <c r="E174" s="85">
        <v>3.869</v>
      </c>
    </row>
    <row r="175" spans="1:5" ht="12.75">
      <c r="A175" s="76" t="s">
        <v>47</v>
      </c>
      <c r="B175" s="84" t="s">
        <v>284</v>
      </c>
      <c r="C175" s="84" t="s">
        <v>284</v>
      </c>
      <c r="D175" s="84" t="s">
        <v>284</v>
      </c>
      <c r="E175" s="85">
        <v>6.389</v>
      </c>
    </row>
    <row r="176" spans="1:5" ht="12.75">
      <c r="A176" s="76" t="s">
        <v>252</v>
      </c>
      <c r="B176" s="85">
        <v>87.5577393742316</v>
      </c>
      <c r="C176" s="85">
        <v>74.0389544743867</v>
      </c>
      <c r="D176" s="85">
        <v>88.1</v>
      </c>
      <c r="E176" s="85">
        <v>2.54</v>
      </c>
    </row>
    <row r="177" spans="1:5" ht="12.75">
      <c r="A177" s="78" t="s">
        <v>253</v>
      </c>
      <c r="B177" s="85">
        <v>97.9052328081045</v>
      </c>
      <c r="C177" s="85">
        <v>93.6862355811036</v>
      </c>
      <c r="D177" s="84" t="s">
        <v>284</v>
      </c>
      <c r="E177" s="85">
        <v>1.19</v>
      </c>
    </row>
    <row r="178" spans="1:5" ht="12.75">
      <c r="A178" s="76" t="s">
        <v>92</v>
      </c>
      <c r="B178" s="85">
        <v>99.6936849793907</v>
      </c>
      <c r="C178" s="85">
        <v>96.6019530650194</v>
      </c>
      <c r="D178" s="85">
        <v>96.8868391471882</v>
      </c>
      <c r="E178" s="85">
        <v>1.461</v>
      </c>
    </row>
    <row r="179" spans="1:5" ht="12.75">
      <c r="A179" s="76" t="s">
        <v>95</v>
      </c>
      <c r="B179" s="85">
        <v>99.8261469419742</v>
      </c>
      <c r="C179" s="84" t="s">
        <v>284</v>
      </c>
      <c r="D179" s="85">
        <v>89.0734723237341</v>
      </c>
      <c r="E179" s="85">
        <v>2.326</v>
      </c>
    </row>
    <row r="180" spans="1:5" ht="12.75">
      <c r="A180" s="78" t="s">
        <v>254</v>
      </c>
      <c r="B180" s="85">
        <v>91.7992656058752</v>
      </c>
      <c r="C180" s="85">
        <v>91.79580674567</v>
      </c>
      <c r="D180" s="84" t="s">
        <v>284</v>
      </c>
      <c r="E180" s="84" t="s">
        <v>284</v>
      </c>
    </row>
    <row r="181" spans="1:5" ht="12.75">
      <c r="A181" s="78" t="s">
        <v>255</v>
      </c>
      <c r="B181" s="85">
        <v>90.075968843158</v>
      </c>
      <c r="C181" s="85">
        <v>82.1441083732337</v>
      </c>
      <c r="D181" s="84" t="s">
        <v>284</v>
      </c>
      <c r="E181" s="85">
        <v>2.014</v>
      </c>
    </row>
    <row r="182" spans="1:5" ht="12.75">
      <c r="A182" s="78" t="s">
        <v>256</v>
      </c>
      <c r="B182" s="85">
        <v>92.2662427459343</v>
      </c>
      <c r="C182" s="85">
        <v>95.3701968134958</v>
      </c>
      <c r="D182" s="84" t="s">
        <v>284</v>
      </c>
      <c r="E182" s="85">
        <v>2.116</v>
      </c>
    </row>
    <row r="183" spans="1:5" ht="12.75">
      <c r="A183" s="76" t="s">
        <v>49</v>
      </c>
      <c r="B183" s="84" t="s">
        <v>284</v>
      </c>
      <c r="C183" s="84" t="s">
        <v>284</v>
      </c>
      <c r="D183" s="85">
        <v>59.6</v>
      </c>
      <c r="E183" s="85">
        <v>4.17</v>
      </c>
    </row>
    <row r="184" spans="1:5" ht="12.75">
      <c r="A184" s="76" t="s">
        <v>257</v>
      </c>
      <c r="B184" s="85">
        <v>89.5791980944819</v>
      </c>
      <c r="C184" s="85">
        <v>74.0776608040986</v>
      </c>
      <c r="D184" s="85">
        <v>88.4</v>
      </c>
      <c r="E184" s="85">
        <v>2.401</v>
      </c>
    </row>
    <row r="185" spans="1:5" ht="12.75">
      <c r="A185" s="76" t="s">
        <v>258</v>
      </c>
      <c r="B185" s="85">
        <v>83.6545451156549</v>
      </c>
      <c r="C185" s="85">
        <v>26.3395622548007</v>
      </c>
      <c r="D185" s="85">
        <v>85.6</v>
      </c>
      <c r="E185" s="85">
        <v>3.53</v>
      </c>
    </row>
    <row r="186" spans="1:5" ht="12.75">
      <c r="A186" s="76" t="s">
        <v>259</v>
      </c>
      <c r="B186" s="85">
        <v>94.2483416362522</v>
      </c>
      <c r="C186" s="85">
        <v>99.2159978663585</v>
      </c>
      <c r="D186" s="84" t="s">
        <v>284</v>
      </c>
      <c r="E186" s="85">
        <v>1.91</v>
      </c>
    </row>
    <row r="187" spans="1:5" ht="12.75">
      <c r="A187" s="76" t="s">
        <v>260</v>
      </c>
      <c r="B187" s="85">
        <v>94.1011388910996</v>
      </c>
      <c r="C187" s="85">
        <v>82.8022420566432</v>
      </c>
      <c r="D187" s="84" t="s">
        <v>284</v>
      </c>
      <c r="E187" s="85">
        <v>1.48</v>
      </c>
    </row>
    <row r="188" spans="1:5" ht="12.75">
      <c r="A188" s="78" t="s">
        <v>261</v>
      </c>
      <c r="B188" s="84" t="s">
        <v>284</v>
      </c>
      <c r="C188" s="85">
        <v>68.836095325935</v>
      </c>
      <c r="D188" s="85">
        <v>77.2</v>
      </c>
      <c r="E188" s="85">
        <v>3.245</v>
      </c>
    </row>
    <row r="189" spans="1:5" ht="12.75">
      <c r="A189" s="76" t="s">
        <v>262</v>
      </c>
      <c r="B189" s="85">
        <v>95.377742746256</v>
      </c>
      <c r="C189" s="85">
        <v>77.2829502871377</v>
      </c>
      <c r="D189" s="85">
        <v>99.5</v>
      </c>
      <c r="E189" s="85">
        <v>3.414</v>
      </c>
    </row>
    <row r="190" spans="1:5" ht="12.75">
      <c r="A190" s="78" t="s">
        <v>283</v>
      </c>
      <c r="B190" s="85">
        <v>96.9782561646732</v>
      </c>
      <c r="C190" s="84" t="s">
        <v>284</v>
      </c>
      <c r="D190" s="85">
        <v>66.3</v>
      </c>
      <c r="E190" s="85">
        <v>5.561</v>
      </c>
    </row>
    <row r="191" spans="1:5" ht="12.75">
      <c r="A191" s="76" t="s">
        <v>263</v>
      </c>
      <c r="B191" s="85">
        <v>89.4163612978377</v>
      </c>
      <c r="C191" s="85">
        <v>76.7394592535264</v>
      </c>
      <c r="D191" s="85">
        <v>91.5295486782417</v>
      </c>
      <c r="E191" s="85">
        <v>1.815</v>
      </c>
    </row>
    <row r="192" spans="1:5" ht="12.75">
      <c r="A192" s="78" t="s">
        <v>264</v>
      </c>
      <c r="B192" s="85">
        <v>80.5989765688123</v>
      </c>
      <c r="C192" s="85">
        <v>32.8615880121189</v>
      </c>
      <c r="D192" s="84" t="s">
        <v>284</v>
      </c>
      <c r="E192" s="85">
        <v>6.484</v>
      </c>
    </row>
    <row r="193" spans="1:5" ht="12.75">
      <c r="A193" s="76" t="s">
        <v>265</v>
      </c>
      <c r="B193" s="85">
        <v>88.9981994103564</v>
      </c>
      <c r="C193" s="84" t="s">
        <v>284</v>
      </c>
      <c r="D193" s="85">
        <v>53.7</v>
      </c>
      <c r="E193" s="85">
        <v>4.259</v>
      </c>
    </row>
    <row r="194" spans="1:5" ht="12.75">
      <c r="A194" s="76" t="s">
        <v>266</v>
      </c>
      <c r="B194" s="84" t="s">
        <v>284</v>
      </c>
      <c r="C194" s="84" t="s">
        <v>284</v>
      </c>
      <c r="D194" s="84" t="s">
        <v>284</v>
      </c>
      <c r="E194" s="84" t="s">
        <v>284</v>
      </c>
    </row>
    <row r="195" spans="1:5" ht="12.75">
      <c r="A195" s="76" t="s">
        <v>267</v>
      </c>
      <c r="B195" s="85">
        <v>95.5376380260674</v>
      </c>
      <c r="C195" s="85">
        <v>73.6548302062335</v>
      </c>
      <c r="D195" s="85">
        <v>99.0825107567704</v>
      </c>
      <c r="E195" s="85">
        <v>4.003</v>
      </c>
    </row>
    <row r="196" spans="1:5" ht="12.75">
      <c r="A196" s="76" t="s">
        <v>268</v>
      </c>
      <c r="B196" s="85">
        <v>91.4506360752395</v>
      </c>
      <c r="C196" s="85">
        <v>76.4361742281271</v>
      </c>
      <c r="D196" s="85">
        <v>98.2</v>
      </c>
      <c r="E196" s="85">
        <v>1.636</v>
      </c>
    </row>
    <row r="197" spans="1:5" ht="12.75">
      <c r="A197" s="76" t="s">
        <v>269</v>
      </c>
      <c r="B197" s="85">
        <v>98.0588505968206</v>
      </c>
      <c r="C197" s="85">
        <v>75.646634499976</v>
      </c>
      <c r="D197" s="85">
        <v>70.9641765651336</v>
      </c>
      <c r="E197" s="85">
        <v>2.06</v>
      </c>
    </row>
    <row r="198" spans="1:5" ht="12.75">
      <c r="A198" s="76" t="s">
        <v>270</v>
      </c>
      <c r="B198" s="85">
        <v>93.589522856769</v>
      </c>
      <c r="C198" s="85">
        <v>70.2678996286454</v>
      </c>
      <c r="D198" s="85">
        <v>81.2638268774386</v>
      </c>
      <c r="E198" s="85">
        <v>2.114</v>
      </c>
    </row>
    <row r="199" spans="1:5" ht="12.75">
      <c r="A199" s="76" t="s">
        <v>271</v>
      </c>
      <c r="B199" s="84" t="s">
        <v>284</v>
      </c>
      <c r="C199" s="84" t="s">
        <v>284</v>
      </c>
      <c r="D199" s="85">
        <v>99.3</v>
      </c>
      <c r="E199" s="85">
        <v>2.475</v>
      </c>
    </row>
    <row r="200" spans="1:5" ht="12.75">
      <c r="A200" s="76" t="s">
        <v>272</v>
      </c>
      <c r="B200" s="85">
        <v>80.6946688206785</v>
      </c>
      <c r="C200" s="85">
        <v>68.7306501547988</v>
      </c>
      <c r="D200" s="84" t="s">
        <v>284</v>
      </c>
      <c r="E200" s="84" t="s">
        <v>284</v>
      </c>
    </row>
    <row r="201" spans="1:5" ht="12.75">
      <c r="A201" s="76" t="s">
        <v>273</v>
      </c>
      <c r="B201" s="84" t="s">
        <v>284</v>
      </c>
      <c r="C201" s="84" t="s">
        <v>284</v>
      </c>
      <c r="D201" s="84" t="s">
        <v>284</v>
      </c>
      <c r="E201" s="84" t="s">
        <v>284</v>
      </c>
    </row>
    <row r="202" spans="1:5" ht="12.75">
      <c r="A202" s="76" t="s">
        <v>274</v>
      </c>
      <c r="B202" s="85">
        <v>99.3478822672597</v>
      </c>
      <c r="C202" s="85">
        <v>20.683997536925</v>
      </c>
      <c r="D202" s="85">
        <v>66.8</v>
      </c>
      <c r="E202" s="85">
        <v>6.339</v>
      </c>
    </row>
    <row r="203" spans="1:5" ht="12.75">
      <c r="A203" s="76" t="s">
        <v>275</v>
      </c>
      <c r="B203" s="85">
        <v>89.0883848284816</v>
      </c>
      <c r="C203" s="85">
        <v>85.4516926687982</v>
      </c>
      <c r="D203" s="85">
        <v>99.6</v>
      </c>
      <c r="E203" s="85">
        <v>1.39</v>
      </c>
    </row>
    <row r="204" spans="1:5" ht="12.75">
      <c r="A204" s="76" t="s">
        <v>276</v>
      </c>
      <c r="B204" s="85">
        <v>88.8106192667105</v>
      </c>
      <c r="C204" s="85">
        <v>84.0984494755489</v>
      </c>
      <c r="D204" s="85">
        <v>91.4747488889642</v>
      </c>
      <c r="E204" s="85">
        <v>1.943</v>
      </c>
    </row>
    <row r="205" spans="1:5" ht="12.75">
      <c r="A205" s="78" t="s">
        <v>94</v>
      </c>
      <c r="B205" s="85">
        <v>99.6925922855043</v>
      </c>
      <c r="C205" s="85">
        <v>94.7158712440347</v>
      </c>
      <c r="D205" s="84" t="s">
        <v>284</v>
      </c>
      <c r="E205" s="85">
        <v>1.94</v>
      </c>
    </row>
    <row r="206" spans="1:5" ht="12.75">
      <c r="A206" s="78" t="s">
        <v>84</v>
      </c>
      <c r="B206" s="85">
        <v>92.6096926206779</v>
      </c>
      <c r="C206" s="85">
        <v>88.9837862415004</v>
      </c>
      <c r="D206" s="84" t="s">
        <v>284</v>
      </c>
      <c r="E206" s="85">
        <v>2.1</v>
      </c>
    </row>
    <row r="207" spans="1:5" ht="12.75">
      <c r="A207" s="76" t="s">
        <v>277</v>
      </c>
      <c r="B207" s="85">
        <v>98.4491396495646</v>
      </c>
      <c r="C207" s="85">
        <v>73.1498338574357</v>
      </c>
      <c r="D207" s="85">
        <v>98.4636604900629</v>
      </c>
      <c r="E207" s="85">
        <v>2.01</v>
      </c>
    </row>
    <row r="208" spans="1:5" ht="12.75">
      <c r="A208" s="76" t="s">
        <v>278</v>
      </c>
      <c r="B208" s="85">
        <v>86.1241173936658</v>
      </c>
      <c r="C208" s="85">
        <v>90.7216952375168</v>
      </c>
      <c r="D208" s="85">
        <v>98.9</v>
      </c>
      <c r="E208" s="85">
        <v>2.556</v>
      </c>
    </row>
    <row r="209" spans="1:5" ht="12.75">
      <c r="A209" s="76" t="s">
        <v>279</v>
      </c>
      <c r="B209" s="85">
        <v>96.2572741194487</v>
      </c>
      <c r="C209" s="84" t="s">
        <v>284</v>
      </c>
      <c r="D209" s="85">
        <v>79.5</v>
      </c>
      <c r="E209" s="85">
        <v>3.958</v>
      </c>
    </row>
    <row r="210" spans="1:5" ht="12.75">
      <c r="A210" s="78" t="s">
        <v>280</v>
      </c>
      <c r="B210" s="85">
        <v>90.1777427352642</v>
      </c>
      <c r="C210" s="85">
        <v>73.6130890477194</v>
      </c>
      <c r="D210" s="85">
        <v>94.9296433948037</v>
      </c>
      <c r="E210" s="85">
        <v>2.544</v>
      </c>
    </row>
    <row r="211" spans="1:5" ht="12.75">
      <c r="A211" s="76" t="s">
        <v>281</v>
      </c>
      <c r="B211" s="84" t="s">
        <v>284</v>
      </c>
      <c r="C211" s="84" t="s">
        <v>284</v>
      </c>
      <c r="D211" s="85">
        <v>90.2</v>
      </c>
      <c r="E211" s="85">
        <v>2.062</v>
      </c>
    </row>
    <row r="212" spans="1:5" ht="12.75">
      <c r="A212" s="76" t="s">
        <v>58</v>
      </c>
      <c r="B212" s="85">
        <v>65.6772666363704</v>
      </c>
      <c r="C212" s="85">
        <v>25.8634311838399</v>
      </c>
      <c r="D212" s="85">
        <v>42.8</v>
      </c>
      <c r="E212" s="85">
        <v>5.224</v>
      </c>
    </row>
    <row r="213" spans="1:5" ht="12.75">
      <c r="A213" s="76" t="s">
        <v>282</v>
      </c>
      <c r="B213" s="85">
        <v>91.8252011777192</v>
      </c>
      <c r="C213" s="85">
        <v>41.8216185690991</v>
      </c>
      <c r="D213" s="85">
        <v>61</v>
      </c>
      <c r="E213" s="85">
        <v>5.826</v>
      </c>
    </row>
    <row r="214" spans="1:5" ht="12.75">
      <c r="A214" s="77" t="s">
        <v>50</v>
      </c>
      <c r="B214" s="86">
        <v>90.5359549960546</v>
      </c>
      <c r="C214" s="86">
        <v>37.1727202080959</v>
      </c>
      <c r="D214" s="86">
        <v>88.8</v>
      </c>
      <c r="E214" s="86">
        <v>3.429</v>
      </c>
    </row>
    <row r="215" ht="12.75">
      <c r="D215" s="84"/>
    </row>
    <row r="216" spans="1:5" ht="12.75">
      <c r="A216" s="104" t="s">
        <v>343</v>
      </c>
      <c r="B216" s="105"/>
      <c r="C216" s="105"/>
      <c r="D216" s="105"/>
      <c r="E216" s="107"/>
    </row>
    <row r="217" spans="1:5" ht="12.75">
      <c r="A217" s="105"/>
      <c r="B217" s="105"/>
      <c r="C217" s="105"/>
      <c r="D217" s="105"/>
      <c r="E217" s="107"/>
    </row>
    <row r="219" spans="1:5" ht="12.75" customHeight="1">
      <c r="A219" s="125" t="s">
        <v>287</v>
      </c>
      <c r="B219" s="107"/>
      <c r="C219" s="107"/>
      <c r="D219" s="107"/>
      <c r="E219" s="107"/>
    </row>
    <row r="220" spans="1:5" ht="12.75">
      <c r="A220" s="107"/>
      <c r="B220" s="107"/>
      <c r="C220" s="107"/>
      <c r="D220" s="107"/>
      <c r="E220" s="107"/>
    </row>
    <row r="221" spans="1:5" ht="12.75">
      <c r="A221" s="107"/>
      <c r="B221" s="107"/>
      <c r="C221" s="107"/>
      <c r="D221" s="107"/>
      <c r="E221" s="107"/>
    </row>
  </sheetData>
  <mergeCells count="3">
    <mergeCell ref="A216:E217"/>
    <mergeCell ref="A219:E221"/>
    <mergeCell ref="A1:D1"/>
  </mergeCells>
  <printOptions/>
  <pageMargins left="0.75" right="0.75" top="1" bottom="1" header="0.5" footer="0.5"/>
  <pageSetup horizontalDpi="600" verticalDpi="600" orientation="portrait" scale="89" r:id="rId1"/>
  <rowBreaks count="3" manualBreakCount="3">
    <brk id="55" max="4" man="1"/>
    <brk id="112" max="4" man="1"/>
    <brk id="170" max="4" man="1"/>
  </rowBreaks>
</worksheet>
</file>

<file path=xl/worksheets/sheet12.xml><?xml version="1.0" encoding="utf-8"?>
<worksheet xmlns="http://schemas.openxmlformats.org/spreadsheetml/2006/main" xmlns:r="http://schemas.openxmlformats.org/officeDocument/2006/relationships">
  <dimension ref="A1:D40"/>
  <sheetViews>
    <sheetView zoomScaleSheetLayoutView="100" workbookViewId="0" topLeftCell="A1">
      <selection activeCell="A1" sqref="A1:B1"/>
    </sheetView>
  </sheetViews>
  <sheetFormatPr defaultColWidth="9.140625" defaultRowHeight="12.75"/>
  <cols>
    <col min="1" max="1" width="45.7109375" style="0" customWidth="1"/>
    <col min="2" max="2" width="27.57421875" style="0" customWidth="1"/>
    <col min="3" max="3" width="4.57421875" style="0" customWidth="1"/>
  </cols>
  <sheetData>
    <row r="1" spans="1:3" ht="12.75">
      <c r="A1" s="108" t="s">
        <v>73</v>
      </c>
      <c r="B1" s="107"/>
      <c r="C1" s="49"/>
    </row>
    <row r="2" spans="1:3" ht="12.75">
      <c r="A2" s="49"/>
      <c r="B2" s="49"/>
      <c r="C2" s="49"/>
    </row>
    <row r="3" spans="1:3" ht="12.75">
      <c r="A3" s="50" t="s">
        <v>74</v>
      </c>
      <c r="B3" s="51" t="s">
        <v>75</v>
      </c>
      <c r="C3" s="49"/>
    </row>
    <row r="4" spans="1:3" ht="12.75">
      <c r="A4" s="49"/>
      <c r="B4" s="52" t="s">
        <v>76</v>
      </c>
      <c r="C4" s="49"/>
    </row>
    <row r="5" spans="1:3" ht="12.75">
      <c r="A5" s="49"/>
      <c r="B5" s="49"/>
      <c r="C5" s="49"/>
    </row>
    <row r="6" spans="1:3" ht="12.75">
      <c r="A6" s="49" t="s">
        <v>77</v>
      </c>
      <c r="B6" s="49">
        <v>10</v>
      </c>
      <c r="C6" s="49"/>
    </row>
    <row r="7" spans="1:3" ht="12.75">
      <c r="A7" s="49" t="s">
        <v>78</v>
      </c>
      <c r="B7" s="49">
        <v>4</v>
      </c>
      <c r="C7" s="49"/>
    </row>
    <row r="8" spans="1:3" ht="12.75">
      <c r="A8" s="49" t="s">
        <v>79</v>
      </c>
      <c r="B8" s="49">
        <v>3</v>
      </c>
      <c r="C8" s="49"/>
    </row>
    <row r="9" spans="1:3" ht="12.75">
      <c r="A9" s="49" t="s">
        <v>80</v>
      </c>
      <c r="B9" s="49">
        <v>4</v>
      </c>
      <c r="C9" s="49"/>
    </row>
    <row r="10" spans="1:3" ht="12.75">
      <c r="A10" s="49" t="s">
        <v>81</v>
      </c>
      <c r="B10" s="49">
        <v>21</v>
      </c>
      <c r="C10" s="49"/>
    </row>
    <row r="11" spans="1:3" ht="12.75">
      <c r="A11" s="49" t="s">
        <v>82</v>
      </c>
      <c r="B11" s="88">
        <v>33</v>
      </c>
      <c r="C11" s="49"/>
    </row>
    <row r="12" spans="1:3" ht="12.75">
      <c r="A12" s="49"/>
      <c r="B12" s="49"/>
      <c r="C12" s="49"/>
    </row>
    <row r="13" spans="1:3" ht="12.75">
      <c r="A13" s="89" t="s">
        <v>83</v>
      </c>
      <c r="B13" s="89">
        <v>75</v>
      </c>
      <c r="C13" s="49"/>
    </row>
    <row r="14" spans="1:3" ht="12.75">
      <c r="A14" s="49"/>
      <c r="B14" s="49"/>
      <c r="C14" s="49"/>
    </row>
    <row r="15" spans="1:4" ht="12.75">
      <c r="A15" s="129" t="s">
        <v>307</v>
      </c>
      <c r="B15" s="107"/>
      <c r="C15" s="107"/>
      <c r="D15" s="107"/>
    </row>
    <row r="16" spans="1:4" ht="12.75">
      <c r="A16" s="107"/>
      <c r="B16" s="107"/>
      <c r="C16" s="107"/>
      <c r="D16" s="107"/>
    </row>
    <row r="17" spans="1:4" ht="12.75">
      <c r="A17" s="107"/>
      <c r="B17" s="107"/>
      <c r="C17" s="107"/>
      <c r="D17" s="107"/>
    </row>
    <row r="18" spans="1:4" ht="12.75">
      <c r="A18" s="107"/>
      <c r="B18" s="107"/>
      <c r="C18" s="107"/>
      <c r="D18" s="107"/>
    </row>
    <row r="19" spans="1:4" ht="12.75">
      <c r="A19" s="107"/>
      <c r="B19" s="107"/>
      <c r="C19" s="107"/>
      <c r="D19" s="107"/>
    </row>
    <row r="20" spans="1:4" ht="12.75">
      <c r="A20" s="107"/>
      <c r="B20" s="107"/>
      <c r="C20" s="107"/>
      <c r="D20" s="107"/>
    </row>
    <row r="21" spans="1:4" ht="12.75">
      <c r="A21" s="107"/>
      <c r="B21" s="107"/>
      <c r="C21" s="107"/>
      <c r="D21" s="107"/>
    </row>
    <row r="22" spans="1:4" ht="12.75" customHeight="1">
      <c r="A22" s="107"/>
      <c r="B22" s="107"/>
      <c r="C22" s="107"/>
      <c r="D22" s="107"/>
    </row>
    <row r="23" spans="1:4" ht="12.75">
      <c r="A23" s="107"/>
      <c r="B23" s="107"/>
      <c r="C23" s="107"/>
      <c r="D23" s="107"/>
    </row>
    <row r="24" spans="1:4" ht="12.75">
      <c r="A24" s="107"/>
      <c r="B24" s="107"/>
      <c r="C24" s="107"/>
      <c r="D24" s="107"/>
    </row>
    <row r="25" spans="1:4" ht="12.75" customHeight="1">
      <c r="A25" s="128" t="s">
        <v>0</v>
      </c>
      <c r="B25" s="107"/>
      <c r="C25" s="107"/>
      <c r="D25" s="107"/>
    </row>
    <row r="26" spans="1:4" ht="12.75">
      <c r="A26" s="107"/>
      <c r="B26" s="107"/>
      <c r="C26" s="107"/>
      <c r="D26" s="107"/>
    </row>
    <row r="27" spans="1:4" ht="12.75">
      <c r="A27" s="107"/>
      <c r="B27" s="107"/>
      <c r="C27" s="107"/>
      <c r="D27" s="107"/>
    </row>
    <row r="28" spans="1:4" ht="12.75">
      <c r="A28" s="107"/>
      <c r="B28" s="107"/>
      <c r="C28" s="107"/>
      <c r="D28" s="107"/>
    </row>
    <row r="29" spans="1:4" ht="12.75">
      <c r="A29" s="107"/>
      <c r="B29" s="107"/>
      <c r="C29" s="107"/>
      <c r="D29" s="107"/>
    </row>
    <row r="30" spans="1:4" ht="12.75">
      <c r="A30" s="107"/>
      <c r="B30" s="107"/>
      <c r="C30" s="107"/>
      <c r="D30" s="107"/>
    </row>
    <row r="31" spans="1:4" ht="12.75">
      <c r="A31" s="107"/>
      <c r="B31" s="107"/>
      <c r="C31" s="107"/>
      <c r="D31" s="107"/>
    </row>
    <row r="32" spans="1:4" ht="12.75">
      <c r="A32" s="130" t="s">
        <v>1</v>
      </c>
      <c r="B32" s="106"/>
      <c r="C32" s="106"/>
      <c r="D32" s="107"/>
    </row>
    <row r="33" spans="1:4" ht="12.75">
      <c r="A33" s="106"/>
      <c r="B33" s="106"/>
      <c r="C33" s="106"/>
      <c r="D33" s="107"/>
    </row>
    <row r="34" spans="1:4" ht="12.75">
      <c r="A34" s="106"/>
      <c r="B34" s="106"/>
      <c r="C34" s="106"/>
      <c r="D34" s="107"/>
    </row>
    <row r="35" spans="1:4" ht="12.75">
      <c r="A35" s="106"/>
      <c r="B35" s="106"/>
      <c r="C35" s="106"/>
      <c r="D35" s="107"/>
    </row>
    <row r="36" spans="1:4" ht="12.75">
      <c r="A36" s="107"/>
      <c r="B36" s="107"/>
      <c r="C36" s="107"/>
      <c r="D36" s="107"/>
    </row>
    <row r="37" spans="1:3" ht="12.75">
      <c r="A37" s="14"/>
      <c r="B37" s="14"/>
      <c r="C37" s="14"/>
    </row>
    <row r="38" spans="1:4" ht="12.75" customHeight="1">
      <c r="A38" s="106" t="s">
        <v>87</v>
      </c>
      <c r="B38" s="106"/>
      <c r="C38" s="106"/>
      <c r="D38" s="107"/>
    </row>
    <row r="39" spans="1:4" ht="12.75">
      <c r="A39" s="106"/>
      <c r="B39" s="106"/>
      <c r="C39" s="106"/>
      <c r="D39" s="107"/>
    </row>
    <row r="40" spans="1:4" ht="12.75">
      <c r="A40" s="106"/>
      <c r="B40" s="106"/>
      <c r="C40" s="106"/>
      <c r="D40" s="107"/>
    </row>
  </sheetData>
  <mergeCells count="5">
    <mergeCell ref="A25:D31"/>
    <mergeCell ref="A38:D40"/>
    <mergeCell ref="A1:B1"/>
    <mergeCell ref="A15:D24"/>
    <mergeCell ref="A32:D3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72"/>
  <sheetViews>
    <sheetView zoomScaleSheetLayoutView="100" workbookViewId="0" topLeftCell="A1">
      <selection activeCell="A1" sqref="A1:C1"/>
    </sheetView>
  </sheetViews>
  <sheetFormatPr defaultColWidth="9.140625" defaultRowHeight="12.75"/>
  <cols>
    <col min="2" max="2" width="12.421875" style="0" customWidth="1"/>
  </cols>
  <sheetData>
    <row r="1" spans="1:3" ht="12.75">
      <c r="A1" s="108" t="s">
        <v>4</v>
      </c>
      <c r="B1" s="107"/>
      <c r="C1" s="107"/>
    </row>
    <row r="3" spans="1:4" ht="12.75">
      <c r="A3" s="2" t="s">
        <v>5</v>
      </c>
      <c r="B3" s="3" t="s">
        <v>6</v>
      </c>
      <c r="C3" s="4"/>
      <c r="D3" s="5"/>
    </row>
    <row r="4" ht="12.75">
      <c r="B4" s="6" t="s">
        <v>7</v>
      </c>
    </row>
    <row r="6" spans="1:5" ht="12.75">
      <c r="A6" s="7">
        <v>1950</v>
      </c>
      <c r="B6" s="8">
        <v>2.529346</v>
      </c>
      <c r="C6" s="9"/>
      <c r="D6" s="8"/>
      <c r="E6" s="8"/>
    </row>
    <row r="7" spans="1:5" ht="12.75">
      <c r="A7" s="7">
        <v>1951</v>
      </c>
      <c r="B7" s="8">
        <v>2.575938</v>
      </c>
      <c r="C7" s="9"/>
      <c r="D7" s="8"/>
      <c r="E7" s="8"/>
    </row>
    <row r="8" spans="1:5" ht="12.75">
      <c r="A8" s="7">
        <v>1952</v>
      </c>
      <c r="B8" s="8">
        <v>2.622276</v>
      </c>
      <c r="C8" s="9"/>
      <c r="D8" s="8"/>
      <c r="E8" s="8"/>
    </row>
    <row r="9" spans="1:5" ht="12.75">
      <c r="A9" s="7">
        <v>1953</v>
      </c>
      <c r="B9" s="8">
        <v>2.668744</v>
      </c>
      <c r="C9" s="9"/>
      <c r="D9" s="8"/>
      <c r="E9" s="8"/>
    </row>
    <row r="10" spans="1:5" ht="12.75">
      <c r="A10" s="7">
        <v>1954</v>
      </c>
      <c r="B10" s="8">
        <v>2.715696</v>
      </c>
      <c r="C10" s="9"/>
      <c r="D10" s="8"/>
      <c r="E10" s="8"/>
    </row>
    <row r="11" spans="1:5" ht="12.75">
      <c r="A11" s="7">
        <v>1955</v>
      </c>
      <c r="B11" s="8">
        <v>2.763453</v>
      </c>
      <c r="C11" s="9"/>
      <c r="D11" s="8"/>
      <c r="E11" s="8"/>
    </row>
    <row r="12" spans="1:5" ht="12.75">
      <c r="A12" s="7">
        <v>1956</v>
      </c>
      <c r="B12" s="8">
        <v>2.812307</v>
      </c>
      <c r="C12" s="9"/>
      <c r="D12" s="8"/>
      <c r="E12" s="8"/>
    </row>
    <row r="13" spans="1:5" ht="12.75">
      <c r="A13" s="7">
        <v>1957</v>
      </c>
      <c r="B13" s="8">
        <v>2.862516</v>
      </c>
      <c r="C13" s="9"/>
      <c r="D13" s="8"/>
      <c r="E13" s="8"/>
    </row>
    <row r="14" spans="1:5" ht="12.75">
      <c r="A14" s="7">
        <v>1958</v>
      </c>
      <c r="B14" s="8">
        <v>2.914307</v>
      </c>
      <c r="C14" s="9"/>
      <c r="D14" s="8"/>
      <c r="E14" s="8"/>
    </row>
    <row r="15" spans="1:5" ht="12.75">
      <c r="A15" s="7">
        <v>1959</v>
      </c>
      <c r="B15" s="8">
        <v>2.96787</v>
      </c>
      <c r="C15" s="9"/>
      <c r="D15" s="8"/>
      <c r="E15" s="8"/>
    </row>
    <row r="16" spans="1:5" ht="12.75">
      <c r="A16" s="7">
        <v>1960</v>
      </c>
      <c r="B16" s="8">
        <v>3.023358</v>
      </c>
      <c r="C16" s="9"/>
      <c r="D16" s="8"/>
      <c r="E16" s="8"/>
    </row>
    <row r="17" spans="1:5" ht="12.75">
      <c r="A17" s="7">
        <v>1961</v>
      </c>
      <c r="B17" s="8">
        <v>3.080877</v>
      </c>
      <c r="C17" s="9"/>
      <c r="D17" s="8"/>
      <c r="E17" s="8"/>
    </row>
    <row r="18" spans="1:5" ht="12.75">
      <c r="A18" s="7">
        <v>1962</v>
      </c>
      <c r="B18" s="8">
        <v>3.140486</v>
      </c>
      <c r="C18" s="9"/>
      <c r="D18" s="8"/>
      <c r="E18" s="8"/>
    </row>
    <row r="19" spans="1:5" ht="12.75">
      <c r="A19" s="7">
        <v>1963</v>
      </c>
      <c r="B19" s="8">
        <v>3.202186</v>
      </c>
      <c r="C19" s="9"/>
      <c r="D19" s="8"/>
      <c r="E19" s="8"/>
    </row>
    <row r="20" spans="1:5" ht="12.75">
      <c r="A20" s="7">
        <v>1964</v>
      </c>
      <c r="B20" s="8">
        <v>3.265938</v>
      </c>
      <c r="C20" s="9"/>
      <c r="D20" s="8"/>
      <c r="E20" s="8"/>
    </row>
    <row r="21" spans="1:5" ht="12.75">
      <c r="A21" s="7">
        <v>1965</v>
      </c>
      <c r="B21" s="8">
        <v>3.33167</v>
      </c>
      <c r="C21" s="9"/>
      <c r="D21" s="8"/>
      <c r="E21" s="8"/>
    </row>
    <row r="22" spans="1:5" ht="12.75">
      <c r="A22" s="7">
        <v>1966</v>
      </c>
      <c r="B22" s="8">
        <v>3.399363</v>
      </c>
      <c r="C22" s="9"/>
      <c r="D22" s="8"/>
      <c r="E22" s="8"/>
    </row>
    <row r="23" spans="1:5" ht="12.75">
      <c r="A23" s="7">
        <v>1967</v>
      </c>
      <c r="B23" s="8">
        <v>3.468916</v>
      </c>
      <c r="C23" s="9"/>
      <c r="D23" s="8"/>
      <c r="E23" s="8"/>
    </row>
    <row r="24" spans="1:5" ht="12.75">
      <c r="A24" s="7">
        <v>1968</v>
      </c>
      <c r="B24" s="8">
        <v>3.540059</v>
      </c>
      <c r="C24" s="9"/>
      <c r="D24" s="8"/>
      <c r="E24" s="8"/>
    </row>
    <row r="25" spans="1:5" ht="12.75">
      <c r="A25" s="7">
        <v>1969</v>
      </c>
      <c r="B25" s="8">
        <v>3.612445</v>
      </c>
      <c r="C25" s="9"/>
      <c r="D25" s="8"/>
      <c r="E25" s="8"/>
    </row>
    <row r="26" spans="1:5" ht="12.75">
      <c r="A26" s="7">
        <v>1970</v>
      </c>
      <c r="B26" s="8">
        <v>3.685777</v>
      </c>
      <c r="C26" s="9"/>
      <c r="D26" s="8"/>
      <c r="E26" s="8"/>
    </row>
    <row r="27" spans="1:5" ht="12.75">
      <c r="A27" s="7">
        <v>1971</v>
      </c>
      <c r="B27" s="8">
        <v>3.760016</v>
      </c>
      <c r="C27" s="9"/>
      <c r="D27" s="8"/>
      <c r="E27" s="8"/>
    </row>
    <row r="28" spans="1:5" ht="12.75">
      <c r="A28" s="7">
        <v>1972</v>
      </c>
      <c r="B28" s="8">
        <v>3.835084</v>
      </c>
      <c r="C28" s="9"/>
      <c r="D28" s="8"/>
      <c r="E28" s="8"/>
    </row>
    <row r="29" spans="1:5" ht="12.75">
      <c r="A29" s="7">
        <v>1973</v>
      </c>
      <c r="B29" s="8">
        <v>3.9106</v>
      </c>
      <c r="C29" s="9"/>
      <c r="D29" s="8"/>
      <c r="E29" s="8"/>
    </row>
    <row r="30" spans="1:5" ht="12.75">
      <c r="A30" s="7">
        <v>1974</v>
      </c>
      <c r="B30" s="8">
        <v>3.986108</v>
      </c>
      <c r="C30" s="9"/>
      <c r="D30" s="8"/>
      <c r="E30" s="8"/>
    </row>
    <row r="31" spans="1:5" ht="12.75">
      <c r="A31" s="7">
        <v>1975</v>
      </c>
      <c r="B31" s="8">
        <v>4.061317</v>
      </c>
      <c r="C31" s="9"/>
      <c r="D31" s="8"/>
      <c r="E31" s="8"/>
    </row>
    <row r="32" spans="1:5" ht="12.75">
      <c r="A32" s="7">
        <v>1976</v>
      </c>
      <c r="B32" s="8">
        <v>4.136039</v>
      </c>
      <c r="C32" s="9"/>
      <c r="D32" s="8"/>
      <c r="E32" s="8"/>
    </row>
    <row r="33" spans="1:5" ht="12.75">
      <c r="A33" s="7">
        <v>1977</v>
      </c>
      <c r="B33" s="8">
        <v>4.210444</v>
      </c>
      <c r="C33" s="9"/>
      <c r="D33" s="8"/>
      <c r="E33" s="8"/>
    </row>
    <row r="34" spans="1:5" ht="12.75">
      <c r="A34" s="7">
        <v>1978</v>
      </c>
      <c r="B34" s="8">
        <v>4.285046</v>
      </c>
      <c r="C34" s="9"/>
      <c r="D34" s="8"/>
      <c r="E34" s="8"/>
    </row>
    <row r="35" spans="1:5" ht="12.75">
      <c r="A35" s="7">
        <v>1979</v>
      </c>
      <c r="B35" s="8">
        <v>4.360583</v>
      </c>
      <c r="C35" s="9"/>
      <c r="D35" s="8"/>
      <c r="E35" s="8"/>
    </row>
    <row r="36" spans="1:5" ht="12.75">
      <c r="A36" s="7">
        <v>1980</v>
      </c>
      <c r="B36" s="8">
        <v>4.437609</v>
      </c>
      <c r="C36" s="9"/>
      <c r="D36" s="8"/>
      <c r="E36" s="8"/>
    </row>
    <row r="37" spans="1:5" ht="12.75">
      <c r="A37" s="7">
        <v>1981</v>
      </c>
      <c r="B37" s="8">
        <v>4.516151</v>
      </c>
      <c r="C37" s="9"/>
      <c r="D37" s="8"/>
      <c r="E37" s="8"/>
    </row>
    <row r="38" spans="1:5" ht="12.75">
      <c r="A38" s="7">
        <v>1982</v>
      </c>
      <c r="B38" s="8">
        <v>4.596088</v>
      </c>
      <c r="C38" s="9"/>
      <c r="D38" s="8"/>
      <c r="E38" s="8"/>
    </row>
    <row r="39" spans="1:5" ht="12.75">
      <c r="A39" s="7">
        <v>1983</v>
      </c>
      <c r="B39" s="8">
        <v>4.67763</v>
      </c>
      <c r="C39" s="9"/>
      <c r="D39" s="8"/>
      <c r="E39" s="8"/>
    </row>
    <row r="40" spans="1:5" ht="12.75">
      <c r="A40" s="7">
        <v>1984</v>
      </c>
      <c r="B40" s="8">
        <v>4.760994</v>
      </c>
      <c r="C40" s="9"/>
      <c r="D40" s="8"/>
      <c r="E40" s="8"/>
    </row>
    <row r="41" spans="1:5" ht="12.75">
      <c r="A41" s="7">
        <v>1985</v>
      </c>
      <c r="B41" s="8">
        <v>4.846247</v>
      </c>
      <c r="C41" s="9"/>
      <c r="D41" s="8"/>
      <c r="E41" s="8"/>
    </row>
    <row r="42" spans="1:5" ht="12.75">
      <c r="A42" s="7">
        <v>1986</v>
      </c>
      <c r="B42" s="8">
        <v>4.933523</v>
      </c>
      <c r="C42" s="9"/>
      <c r="D42" s="8"/>
      <c r="E42" s="8"/>
    </row>
    <row r="43" spans="1:5" ht="12.75">
      <c r="A43" s="7">
        <v>1987</v>
      </c>
      <c r="B43" s="8">
        <v>5.022542</v>
      </c>
      <c r="C43" s="9"/>
      <c r="D43" s="8"/>
      <c r="E43" s="8"/>
    </row>
    <row r="44" spans="1:5" ht="12.75">
      <c r="A44" s="7">
        <v>1988</v>
      </c>
      <c r="B44" s="8">
        <v>5.112434</v>
      </c>
      <c r="C44" s="9"/>
      <c r="D44" s="8"/>
      <c r="E44" s="8"/>
    </row>
    <row r="45" spans="1:5" ht="12.75">
      <c r="A45" s="7">
        <v>1989</v>
      </c>
      <c r="B45" s="8">
        <v>5.202029</v>
      </c>
      <c r="C45" s="9"/>
      <c r="D45" s="8"/>
      <c r="E45" s="8"/>
    </row>
    <row r="46" spans="1:5" ht="12.75">
      <c r="A46" s="7">
        <v>1990</v>
      </c>
      <c r="B46" s="8">
        <v>5.290452</v>
      </c>
      <c r="C46" s="9"/>
      <c r="D46" s="8"/>
      <c r="E46" s="8"/>
    </row>
    <row r="47" spans="1:5" ht="12.75">
      <c r="A47" s="7">
        <v>1991</v>
      </c>
      <c r="B47" s="8">
        <v>5.377383</v>
      </c>
      <c r="C47" s="9"/>
      <c r="D47" s="8"/>
      <c r="E47" s="8"/>
    </row>
    <row r="48" spans="1:5" ht="12.75">
      <c r="A48" s="7">
        <v>1992</v>
      </c>
      <c r="B48" s="8">
        <v>5.462939</v>
      </c>
      <c r="C48" s="9"/>
      <c r="D48" s="8"/>
      <c r="E48" s="8"/>
    </row>
    <row r="49" spans="1:5" ht="12.75">
      <c r="A49" s="7">
        <v>1993</v>
      </c>
      <c r="B49" s="8">
        <v>5.54723</v>
      </c>
      <c r="C49" s="9"/>
      <c r="D49" s="8"/>
      <c r="E49" s="8"/>
    </row>
    <row r="50" spans="1:5" ht="12.75">
      <c r="A50" s="7">
        <v>1994</v>
      </c>
      <c r="B50" s="8">
        <v>5.630533</v>
      </c>
      <c r="C50" s="9"/>
      <c r="D50" s="8"/>
      <c r="E50" s="8"/>
    </row>
    <row r="51" spans="1:5" ht="12.75">
      <c r="A51" s="7">
        <v>1995</v>
      </c>
      <c r="B51" s="8">
        <v>5.713073</v>
      </c>
      <c r="C51" s="9"/>
      <c r="D51" s="8"/>
      <c r="E51" s="8"/>
    </row>
    <row r="52" spans="1:5" ht="12.75">
      <c r="A52" s="7">
        <v>1996</v>
      </c>
      <c r="B52" s="8">
        <v>5.794813</v>
      </c>
      <c r="C52" s="9"/>
      <c r="D52" s="8"/>
      <c r="E52" s="8"/>
    </row>
    <row r="53" spans="1:5" ht="12.75">
      <c r="A53" s="7">
        <v>1997</v>
      </c>
      <c r="B53" s="8">
        <v>5.875693</v>
      </c>
      <c r="C53" s="9"/>
      <c r="D53" s="8"/>
      <c r="E53" s="8"/>
    </row>
    <row r="54" spans="1:5" ht="12.75">
      <c r="A54" s="7">
        <v>1998</v>
      </c>
      <c r="B54" s="8">
        <v>5.955914</v>
      </c>
      <c r="C54" s="9"/>
      <c r="D54" s="8"/>
      <c r="E54" s="8"/>
    </row>
    <row r="55" spans="1:5" ht="12.75">
      <c r="A55" s="7">
        <v>1999</v>
      </c>
      <c r="B55" s="8">
        <v>6.035737</v>
      </c>
      <c r="C55" s="9"/>
      <c r="D55" s="8"/>
      <c r="E55" s="8"/>
    </row>
    <row r="56" spans="1:5" ht="12.75">
      <c r="A56" s="7">
        <v>2000</v>
      </c>
      <c r="B56" s="8">
        <v>6.115367</v>
      </c>
      <c r="C56" s="9"/>
      <c r="D56" s="8"/>
      <c r="E56" s="8"/>
    </row>
    <row r="57" spans="1:5" ht="12.75">
      <c r="A57" s="7">
        <v>2001</v>
      </c>
      <c r="B57" s="8">
        <v>6.194886</v>
      </c>
      <c r="C57" s="9"/>
      <c r="D57" s="8"/>
      <c r="E57" s="8"/>
    </row>
    <row r="58" spans="1:5" ht="12.75">
      <c r="A58" s="7">
        <v>2002</v>
      </c>
      <c r="B58" s="8">
        <v>6.274302</v>
      </c>
      <c r="C58" s="9"/>
      <c r="D58" s="8"/>
      <c r="E58" s="8"/>
    </row>
    <row r="59" spans="1:5" ht="12.75">
      <c r="A59" s="7">
        <v>2003</v>
      </c>
      <c r="B59" s="8">
        <v>6.353658</v>
      </c>
      <c r="C59" s="9"/>
      <c r="D59" s="8"/>
      <c r="E59" s="8"/>
    </row>
    <row r="60" spans="1:5" ht="12.75">
      <c r="A60" s="7">
        <v>2004</v>
      </c>
      <c r="B60" s="8">
        <v>6.432978</v>
      </c>
      <c r="C60" s="9"/>
      <c r="D60" s="8"/>
      <c r="E60" s="8"/>
    </row>
    <row r="61" spans="1:5" ht="12.75">
      <c r="A61" s="7">
        <v>2005</v>
      </c>
      <c r="B61" s="8">
        <v>6.512276</v>
      </c>
      <c r="C61" s="9"/>
      <c r="D61" s="8"/>
      <c r="E61" s="8"/>
    </row>
    <row r="62" spans="1:5" ht="12.75">
      <c r="A62" s="7">
        <v>2006</v>
      </c>
      <c r="B62" s="8">
        <v>6.591548</v>
      </c>
      <c r="C62" s="9"/>
      <c r="D62" s="8"/>
      <c r="E62" s="8"/>
    </row>
    <row r="63" spans="1:5" ht="12.75">
      <c r="A63" s="10">
        <v>2007</v>
      </c>
      <c r="B63" s="11">
        <v>6.671226</v>
      </c>
      <c r="C63" s="9"/>
      <c r="D63" s="8"/>
      <c r="E63" s="8"/>
    </row>
    <row r="64" spans="1:5" ht="12.75">
      <c r="A64" s="12">
        <v>2008</v>
      </c>
      <c r="B64" s="13">
        <v>6.75</v>
      </c>
      <c r="C64" s="9"/>
      <c r="D64" s="8"/>
      <c r="E64" s="8"/>
    </row>
    <row r="66" spans="1:11" ht="12.75" customHeight="1">
      <c r="A66" s="106" t="s">
        <v>8</v>
      </c>
      <c r="B66" s="107"/>
      <c r="C66" s="107"/>
      <c r="D66" s="107"/>
      <c r="E66" s="107"/>
      <c r="F66" s="107"/>
      <c r="G66" s="107"/>
      <c r="H66" s="107"/>
      <c r="I66" s="107"/>
      <c r="J66" s="31"/>
      <c r="K66" s="31"/>
    </row>
    <row r="67" spans="1:11" ht="12.75" customHeight="1">
      <c r="A67" s="107"/>
      <c r="B67" s="107"/>
      <c r="C67" s="107"/>
      <c r="D67" s="107"/>
      <c r="E67" s="107"/>
      <c r="F67" s="107"/>
      <c r="G67" s="107"/>
      <c r="H67" s="107"/>
      <c r="I67" s="107"/>
      <c r="J67" s="31"/>
      <c r="K67" s="31"/>
    </row>
    <row r="69" spans="1:11" ht="12.75" customHeight="1">
      <c r="A69" s="106" t="s">
        <v>86</v>
      </c>
      <c r="B69" s="107"/>
      <c r="C69" s="107"/>
      <c r="D69" s="107"/>
      <c r="E69" s="107"/>
      <c r="F69" s="107"/>
      <c r="G69" s="107"/>
      <c r="H69" s="107"/>
      <c r="I69" s="107"/>
      <c r="J69" s="31"/>
      <c r="K69" s="31"/>
    </row>
    <row r="70" spans="1:11" ht="12.75" customHeight="1">
      <c r="A70" s="107"/>
      <c r="B70" s="107"/>
      <c r="C70" s="107"/>
      <c r="D70" s="107"/>
      <c r="E70" s="107"/>
      <c r="F70" s="107"/>
      <c r="G70" s="107"/>
      <c r="H70" s="107"/>
      <c r="I70" s="107"/>
      <c r="J70" s="31"/>
      <c r="K70" s="31"/>
    </row>
    <row r="71" spans="1:11" ht="12.75" customHeight="1">
      <c r="A71" s="107"/>
      <c r="B71" s="107"/>
      <c r="C71" s="107"/>
      <c r="D71" s="107"/>
      <c r="E71" s="107"/>
      <c r="F71" s="107"/>
      <c r="G71" s="107"/>
      <c r="H71" s="107"/>
      <c r="I71" s="107"/>
      <c r="J71" s="31"/>
      <c r="K71" s="31"/>
    </row>
    <row r="72" ht="12.75">
      <c r="A72" s="15"/>
    </row>
  </sheetData>
  <mergeCells count="3">
    <mergeCell ref="A1:C1"/>
    <mergeCell ref="A66:I67"/>
    <mergeCell ref="A69:I71"/>
  </mergeCells>
  <printOptions/>
  <pageMargins left="0.75" right="0.75" top="1" bottom="1" header="0.5" footer="0.5"/>
  <pageSetup horizontalDpi="600" verticalDpi="600" orientation="portrait" scale="73" r:id="rId1"/>
  <rowBreaks count="1" manualBreakCount="1">
    <brk id="71" max="255" man="1"/>
  </rowBreaks>
</worksheet>
</file>

<file path=xl/worksheets/sheet3.xml><?xml version="1.0" encoding="utf-8"?>
<worksheet xmlns="http://schemas.openxmlformats.org/spreadsheetml/2006/main" xmlns:r="http://schemas.openxmlformats.org/officeDocument/2006/relationships">
  <dimension ref="A1:K65"/>
  <sheetViews>
    <sheetView zoomScaleSheetLayoutView="100" workbookViewId="0" topLeftCell="A1">
      <selection activeCell="A1" sqref="A1:F1"/>
    </sheetView>
  </sheetViews>
  <sheetFormatPr defaultColWidth="9.140625" defaultRowHeight="12.75"/>
  <cols>
    <col min="1" max="1" width="7.7109375" style="0" customWidth="1"/>
    <col min="2" max="2" width="13.140625" style="0" customWidth="1"/>
    <col min="3" max="3" width="7.8515625" style="0" customWidth="1"/>
    <col min="4" max="4" width="7.7109375" style="0" customWidth="1"/>
    <col min="5" max="5" width="11.421875" style="0" customWidth="1"/>
    <col min="6" max="6" width="13.140625" style="0" customWidth="1"/>
    <col min="7" max="7" width="11.8515625" style="0" customWidth="1"/>
  </cols>
  <sheetData>
    <row r="1" spans="1:6" ht="12.75">
      <c r="A1" s="111" t="s">
        <v>9</v>
      </c>
      <c r="B1" s="106"/>
      <c r="C1" s="106"/>
      <c r="D1" s="106"/>
      <c r="E1" s="106"/>
      <c r="F1" s="106"/>
    </row>
    <row r="2" ht="12.75">
      <c r="A2" s="1"/>
    </row>
    <row r="3" spans="5:7" ht="12.75">
      <c r="E3" s="110" t="s">
        <v>10</v>
      </c>
      <c r="F3" s="110"/>
      <c r="G3" s="110"/>
    </row>
    <row r="4" spans="1:7" ht="12.75">
      <c r="A4" s="16" t="s">
        <v>11</v>
      </c>
      <c r="B4" s="17" t="s">
        <v>6</v>
      </c>
      <c r="D4" s="16" t="s">
        <v>5</v>
      </c>
      <c r="E4" s="17" t="s">
        <v>12</v>
      </c>
      <c r="F4" s="17" t="s">
        <v>13</v>
      </c>
      <c r="G4" s="17" t="s">
        <v>14</v>
      </c>
    </row>
    <row r="5" spans="2:6" ht="12.75">
      <c r="B5" s="6" t="s">
        <v>7</v>
      </c>
      <c r="F5" s="6" t="s">
        <v>7</v>
      </c>
    </row>
    <row r="6" ht="12.75">
      <c r="F6" s="6"/>
    </row>
    <row r="7" spans="1:10" ht="12.75">
      <c r="A7">
        <v>1950</v>
      </c>
      <c r="B7" s="18">
        <v>2.529346</v>
      </c>
      <c r="D7" s="7">
        <v>2009</v>
      </c>
      <c r="E7" s="18">
        <v>6.833455</v>
      </c>
      <c r="F7" s="18">
        <v>6.82936</v>
      </c>
      <c r="G7" s="18">
        <v>6.825264</v>
      </c>
      <c r="J7" s="19"/>
    </row>
    <row r="8" spans="1:10" ht="12.75">
      <c r="A8">
        <v>1951</v>
      </c>
      <c r="B8" s="18">
        <v>2.575938</v>
      </c>
      <c r="D8" s="7">
        <v>2010</v>
      </c>
      <c r="E8" s="18">
        <v>6.908687</v>
      </c>
      <c r="F8" s="18">
        <v>6.908688</v>
      </c>
      <c r="G8" s="18">
        <v>6.908689</v>
      </c>
      <c r="J8" s="19"/>
    </row>
    <row r="9" spans="1:10" ht="12.75">
      <c r="A9">
        <v>1952</v>
      </c>
      <c r="B9" s="18">
        <v>2.622276</v>
      </c>
      <c r="D9" s="7">
        <v>2011</v>
      </c>
      <c r="E9" s="18">
        <v>6.980259</v>
      </c>
      <c r="F9" s="18">
        <v>6.988021</v>
      </c>
      <c r="G9" s="18">
        <v>6.995786</v>
      </c>
      <c r="J9" s="19"/>
    </row>
    <row r="10" spans="1:10" ht="12.75">
      <c r="A10">
        <v>1953</v>
      </c>
      <c r="B10" s="18">
        <v>2.668744</v>
      </c>
      <c r="D10" s="7">
        <v>2012</v>
      </c>
      <c r="E10" s="18">
        <v>7.048334</v>
      </c>
      <c r="F10" s="18">
        <v>7.067254</v>
      </c>
      <c r="G10" s="18">
        <v>7.08618</v>
      </c>
      <c r="J10" s="19"/>
    </row>
    <row r="11" spans="1:10" ht="12.75">
      <c r="A11">
        <v>1954</v>
      </c>
      <c r="B11" s="18">
        <v>2.715696</v>
      </c>
      <c r="D11" s="7">
        <v>2013</v>
      </c>
      <c r="E11" s="18">
        <v>7.1132</v>
      </c>
      <c r="F11" s="18">
        <v>7.146189</v>
      </c>
      <c r="G11" s="18">
        <v>7.179184</v>
      </c>
      <c r="J11" s="19"/>
    </row>
    <row r="12" spans="1:10" ht="12.75">
      <c r="A12">
        <v>1955</v>
      </c>
      <c r="B12" s="18">
        <v>2.763453</v>
      </c>
      <c r="D12" s="7">
        <v>2014</v>
      </c>
      <c r="E12" s="18">
        <v>7.17541</v>
      </c>
      <c r="F12" s="18">
        <v>7.224572</v>
      </c>
      <c r="G12" s="18">
        <v>7.273737</v>
      </c>
      <c r="J12" s="19"/>
    </row>
    <row r="13" spans="1:10" ht="12.75">
      <c r="A13">
        <v>1956</v>
      </c>
      <c r="B13" s="18">
        <v>2.812307</v>
      </c>
      <c r="D13" s="7">
        <v>2015</v>
      </c>
      <c r="E13" s="18">
        <v>7.23536</v>
      </c>
      <c r="F13" s="18">
        <v>7.302186</v>
      </c>
      <c r="G13" s="18">
        <v>7.369003</v>
      </c>
      <c r="J13" s="19"/>
    </row>
    <row r="14" spans="1:10" ht="12.75">
      <c r="A14">
        <v>1957</v>
      </c>
      <c r="B14" s="18">
        <v>2.862516</v>
      </c>
      <c r="D14" s="7">
        <v>2016</v>
      </c>
      <c r="E14" s="18">
        <v>7.293112</v>
      </c>
      <c r="F14" s="18">
        <v>7.378932</v>
      </c>
      <c r="G14" s="18">
        <v>7.464726</v>
      </c>
      <c r="J14" s="19"/>
    </row>
    <row r="15" spans="1:10" ht="12.75">
      <c r="A15">
        <v>1958</v>
      </c>
      <c r="B15" s="18">
        <v>2.914307</v>
      </c>
      <c r="D15" s="7">
        <v>2017</v>
      </c>
      <c r="E15" s="18">
        <v>7.348476</v>
      </c>
      <c r="F15" s="18">
        <v>7.454733</v>
      </c>
      <c r="G15" s="18">
        <v>7.560945</v>
      </c>
      <c r="J15" s="19"/>
    </row>
    <row r="16" spans="1:10" ht="12.75">
      <c r="A16">
        <v>1959</v>
      </c>
      <c r="B16" s="18">
        <v>2.96787</v>
      </c>
      <c r="D16" s="7">
        <v>2018</v>
      </c>
      <c r="E16" s="18">
        <v>7.401326</v>
      </c>
      <c r="F16" s="18">
        <v>7.529427</v>
      </c>
      <c r="G16" s="18">
        <v>7.657453</v>
      </c>
      <c r="J16" s="19"/>
    </row>
    <row r="17" spans="1:10" ht="12.75">
      <c r="A17">
        <v>1960</v>
      </c>
      <c r="B17" s="18">
        <v>3.023358</v>
      </c>
      <c r="D17" s="7">
        <v>2019</v>
      </c>
      <c r="E17" s="18">
        <v>7.451475</v>
      </c>
      <c r="F17" s="18">
        <v>7.602841</v>
      </c>
      <c r="G17" s="18">
        <v>7.754082</v>
      </c>
      <c r="J17" s="19"/>
    </row>
    <row r="18" spans="1:10" ht="12.75">
      <c r="A18">
        <v>1961</v>
      </c>
      <c r="B18" s="18">
        <v>3.080877</v>
      </c>
      <c r="D18" s="7">
        <v>2020</v>
      </c>
      <c r="E18" s="18">
        <v>7.498821</v>
      </c>
      <c r="F18" s="18">
        <v>7.674833</v>
      </c>
      <c r="G18" s="18">
        <v>7.850649</v>
      </c>
      <c r="J18" s="19"/>
    </row>
    <row r="19" spans="1:10" ht="12.75">
      <c r="A19">
        <v>1962</v>
      </c>
      <c r="B19" s="18">
        <v>3.140486</v>
      </c>
      <c r="D19" s="7">
        <v>2021</v>
      </c>
      <c r="E19" s="18">
        <v>7.543315</v>
      </c>
      <c r="F19" s="18">
        <v>7.745313</v>
      </c>
      <c r="G19" s="18">
        <v>7.947035</v>
      </c>
      <c r="J19" s="19"/>
    </row>
    <row r="20" spans="1:10" ht="12.75">
      <c r="A20">
        <v>1963</v>
      </c>
      <c r="B20" s="18">
        <v>3.202186</v>
      </c>
      <c r="D20" s="7">
        <v>2022</v>
      </c>
      <c r="E20" s="18">
        <v>7.585112</v>
      </c>
      <c r="F20" s="18">
        <v>7.814238</v>
      </c>
      <c r="G20" s="18">
        <v>8.043008</v>
      </c>
      <c r="J20" s="19"/>
    </row>
    <row r="21" spans="1:10" ht="12.75">
      <c r="A21">
        <v>1964</v>
      </c>
      <c r="B21" s="18">
        <v>3.265938</v>
      </c>
      <c r="D21" s="7">
        <v>2023</v>
      </c>
      <c r="E21" s="18">
        <v>7.624569</v>
      </c>
      <c r="F21" s="18">
        <v>7.881582</v>
      </c>
      <c r="G21" s="18">
        <v>8.13816</v>
      </c>
      <c r="J21" s="19"/>
    </row>
    <row r="22" spans="1:10" ht="12.75">
      <c r="A22">
        <v>1965</v>
      </c>
      <c r="B22" s="18">
        <v>3.33167</v>
      </c>
      <c r="D22" s="7">
        <v>2024</v>
      </c>
      <c r="E22" s="18">
        <v>7.662162</v>
      </c>
      <c r="F22" s="18">
        <v>7.947346</v>
      </c>
      <c r="G22" s="18">
        <v>8.23201</v>
      </c>
      <c r="J22" s="19"/>
    </row>
    <row r="23" spans="1:10" ht="12.75">
      <c r="A23">
        <v>1966</v>
      </c>
      <c r="B23" s="18">
        <v>3.399363</v>
      </c>
      <c r="D23" s="7">
        <v>2025</v>
      </c>
      <c r="E23" s="18">
        <v>7.69824</v>
      </c>
      <c r="F23" s="18">
        <v>8.011533</v>
      </c>
      <c r="G23" s="18">
        <v>8.324226</v>
      </c>
      <c r="J23" s="19"/>
    </row>
    <row r="24" spans="1:10" ht="12.75">
      <c r="A24">
        <v>1967</v>
      </c>
      <c r="B24" s="18">
        <v>3.468916</v>
      </c>
      <c r="D24" s="7">
        <v>2026</v>
      </c>
      <c r="E24" s="18">
        <v>7.732935</v>
      </c>
      <c r="F24" s="18">
        <v>8.074121</v>
      </c>
      <c r="G24" s="18">
        <v>8.414648</v>
      </c>
      <c r="J24" s="19"/>
    </row>
    <row r="25" spans="1:10" ht="12.75">
      <c r="A25">
        <v>1968</v>
      </c>
      <c r="B25" s="18">
        <v>3.540059</v>
      </c>
      <c r="D25" s="7">
        <v>2027</v>
      </c>
      <c r="E25" s="18">
        <v>7.766174</v>
      </c>
      <c r="F25" s="18">
        <v>8.135099</v>
      </c>
      <c r="G25" s="18">
        <v>8.503366</v>
      </c>
      <c r="J25" s="19"/>
    </row>
    <row r="26" spans="1:10" ht="12.75">
      <c r="A26">
        <v>1969</v>
      </c>
      <c r="B26" s="18">
        <v>3.612445</v>
      </c>
      <c r="D26" s="7">
        <v>2028</v>
      </c>
      <c r="E26" s="18">
        <v>7.79785</v>
      </c>
      <c r="F26" s="18">
        <v>8.194512</v>
      </c>
      <c r="G26" s="18">
        <v>8.590617</v>
      </c>
      <c r="J26" s="19"/>
    </row>
    <row r="27" spans="1:10" ht="12.75">
      <c r="A27">
        <v>1970</v>
      </c>
      <c r="B27" s="18">
        <v>3.685777</v>
      </c>
      <c r="D27" s="7">
        <v>2029</v>
      </c>
      <c r="E27" s="18">
        <v>7.827768</v>
      </c>
      <c r="F27" s="18">
        <v>8.252425</v>
      </c>
      <c r="G27" s="18">
        <v>8.67678</v>
      </c>
      <c r="J27" s="19"/>
    </row>
    <row r="28" spans="1:10" ht="12.75">
      <c r="A28">
        <v>1971</v>
      </c>
      <c r="B28" s="18">
        <v>3.760016</v>
      </c>
      <c r="D28" s="7">
        <v>2030</v>
      </c>
      <c r="E28" s="18">
        <v>7.855775</v>
      </c>
      <c r="F28" s="18">
        <v>8.308895</v>
      </c>
      <c r="G28" s="18">
        <v>8.762174</v>
      </c>
      <c r="J28" s="19"/>
    </row>
    <row r="29" spans="1:10" ht="12.75">
      <c r="A29">
        <v>1972</v>
      </c>
      <c r="B29" s="18">
        <v>3.835084</v>
      </c>
      <c r="D29" s="7">
        <v>2031</v>
      </c>
      <c r="E29" s="18">
        <v>7.881842</v>
      </c>
      <c r="F29" s="18">
        <v>8.363924</v>
      </c>
      <c r="G29" s="18">
        <v>8.846861</v>
      </c>
      <c r="J29" s="19"/>
    </row>
    <row r="30" spans="1:10" ht="12.75">
      <c r="A30">
        <v>1973</v>
      </c>
      <c r="B30" s="18">
        <v>3.9106</v>
      </c>
      <c r="D30" s="7">
        <v>2032</v>
      </c>
      <c r="E30" s="18">
        <v>7.905994</v>
      </c>
      <c r="F30" s="18">
        <v>8.417522</v>
      </c>
      <c r="G30" s="18">
        <v>8.930884</v>
      </c>
      <c r="J30" s="19"/>
    </row>
    <row r="31" spans="1:10" ht="12.75">
      <c r="A31">
        <v>1974</v>
      </c>
      <c r="B31" s="18">
        <v>3.986108</v>
      </c>
      <c r="D31" s="7">
        <v>2033</v>
      </c>
      <c r="E31" s="18">
        <v>7.92819</v>
      </c>
      <c r="F31" s="18">
        <v>8.46977</v>
      </c>
      <c r="G31" s="18">
        <v>9.014527</v>
      </c>
      <c r="J31" s="19"/>
    </row>
    <row r="32" spans="1:10" ht="12.75">
      <c r="A32">
        <v>1975</v>
      </c>
      <c r="B32" s="18">
        <v>4.061317</v>
      </c>
      <c r="D32" s="7">
        <v>2034</v>
      </c>
      <c r="E32" s="18">
        <v>7.948386</v>
      </c>
      <c r="F32" s="18">
        <v>8.520764</v>
      </c>
      <c r="G32" s="18">
        <v>9.098124</v>
      </c>
      <c r="J32" s="19"/>
    </row>
    <row r="33" spans="1:10" ht="12.75">
      <c r="A33">
        <v>1976</v>
      </c>
      <c r="B33" s="18">
        <v>4.136039</v>
      </c>
      <c r="D33" s="7">
        <v>2035</v>
      </c>
      <c r="E33" s="18">
        <v>7.966536</v>
      </c>
      <c r="F33" s="18">
        <v>8.57057</v>
      </c>
      <c r="G33" s="18">
        <v>9.181935</v>
      </c>
      <c r="J33" s="19"/>
    </row>
    <row r="34" spans="1:10" ht="12.75">
      <c r="A34">
        <v>1977</v>
      </c>
      <c r="B34" s="18">
        <v>4.210444</v>
      </c>
      <c r="D34" s="7">
        <v>2036</v>
      </c>
      <c r="E34" s="18">
        <v>7.98261</v>
      </c>
      <c r="F34" s="18">
        <v>8.61921</v>
      </c>
      <c r="G34" s="18">
        <v>9.266072</v>
      </c>
      <c r="J34" s="19"/>
    </row>
    <row r="35" spans="1:10" ht="12.75">
      <c r="A35">
        <v>1978</v>
      </c>
      <c r="B35" s="18">
        <v>4.285046</v>
      </c>
      <c r="D35" s="7">
        <v>2037</v>
      </c>
      <c r="E35" s="18">
        <v>7.996556</v>
      </c>
      <c r="F35" s="18">
        <v>8.666656</v>
      </c>
      <c r="G35" s="18">
        <v>9.350551</v>
      </c>
      <c r="J35" s="19"/>
    </row>
    <row r="36" spans="1:10" ht="12.75">
      <c r="A36">
        <v>1979</v>
      </c>
      <c r="B36" s="18">
        <v>4.360583</v>
      </c>
      <c r="D36" s="7">
        <v>2038</v>
      </c>
      <c r="E36" s="18">
        <v>8.008275</v>
      </c>
      <c r="F36" s="18">
        <v>8.712854</v>
      </c>
      <c r="G36" s="18">
        <v>9.435407</v>
      </c>
      <c r="J36" s="19"/>
    </row>
    <row r="37" spans="1:10" ht="12.75">
      <c r="A37">
        <v>1980</v>
      </c>
      <c r="B37" s="18">
        <v>4.437609</v>
      </c>
      <c r="D37" s="7">
        <v>2039</v>
      </c>
      <c r="E37" s="18">
        <v>8.01765</v>
      </c>
      <c r="F37" s="18">
        <v>8.757724</v>
      </c>
      <c r="G37" s="18">
        <v>9.520634</v>
      </c>
      <c r="J37" s="19"/>
    </row>
    <row r="38" spans="1:10" ht="12.75">
      <c r="A38">
        <v>1981</v>
      </c>
      <c r="B38" s="18">
        <v>4.516151</v>
      </c>
      <c r="D38" s="7">
        <v>2040</v>
      </c>
      <c r="E38" s="18">
        <v>8.024592</v>
      </c>
      <c r="F38" s="18">
        <v>8.801196</v>
      </c>
      <c r="G38" s="18">
        <v>9.606206</v>
      </c>
      <c r="J38" s="19"/>
    </row>
    <row r="39" spans="1:10" ht="12.75">
      <c r="A39">
        <v>1982</v>
      </c>
      <c r="B39" s="18">
        <v>4.596088</v>
      </c>
      <c r="D39" s="7">
        <v>2041</v>
      </c>
      <c r="E39" s="18">
        <v>8.029052</v>
      </c>
      <c r="F39" s="18">
        <v>8.843223</v>
      </c>
      <c r="G39" s="18">
        <v>9.692086</v>
      </c>
      <c r="J39" s="19"/>
    </row>
    <row r="40" spans="1:10" ht="12.75">
      <c r="A40">
        <v>1983</v>
      </c>
      <c r="B40" s="18">
        <v>4.67763</v>
      </c>
      <c r="D40" s="7">
        <v>2042</v>
      </c>
      <c r="E40" s="18">
        <v>8.031023</v>
      </c>
      <c r="F40" s="18">
        <v>8.883775</v>
      </c>
      <c r="G40" s="18">
        <v>9.778221</v>
      </c>
      <c r="J40" s="19"/>
    </row>
    <row r="41" spans="1:10" ht="12.75">
      <c r="A41">
        <v>1984</v>
      </c>
      <c r="B41" s="18">
        <v>4.760994</v>
      </c>
      <c r="D41" s="7">
        <v>2043</v>
      </c>
      <c r="E41" s="18">
        <v>8.030517</v>
      </c>
      <c r="F41" s="18">
        <v>8.922832</v>
      </c>
      <c r="G41" s="18">
        <v>9.864539</v>
      </c>
      <c r="J41" s="19"/>
    </row>
    <row r="42" spans="1:10" ht="12.75">
      <c r="A42">
        <v>1985</v>
      </c>
      <c r="B42" s="18">
        <v>4.846247</v>
      </c>
      <c r="D42" s="7">
        <v>2044</v>
      </c>
      <c r="E42" s="18">
        <v>8.02756</v>
      </c>
      <c r="F42" s="18">
        <v>8.960369</v>
      </c>
      <c r="G42" s="18">
        <v>9.950938</v>
      </c>
      <c r="J42" s="19"/>
    </row>
    <row r="43" spans="1:10" ht="12.75">
      <c r="A43">
        <v>1986</v>
      </c>
      <c r="B43" s="18">
        <v>4.933523</v>
      </c>
      <c r="D43" s="7">
        <v>2045</v>
      </c>
      <c r="E43" s="18">
        <v>8.022171</v>
      </c>
      <c r="F43" s="18">
        <v>8.996344</v>
      </c>
      <c r="G43" s="18">
        <v>10.037286</v>
      </c>
      <c r="J43" s="19"/>
    </row>
    <row r="44" spans="1:7" ht="12.75">
      <c r="A44">
        <v>1987</v>
      </c>
      <c r="B44" s="18">
        <v>5.022542</v>
      </c>
      <c r="D44" s="7">
        <v>2046</v>
      </c>
      <c r="E44" s="18">
        <v>8.014363</v>
      </c>
      <c r="F44" s="18">
        <v>9.0307</v>
      </c>
      <c r="G44" s="18">
        <v>10.123414</v>
      </c>
    </row>
    <row r="45" spans="1:7" ht="12.75">
      <c r="A45">
        <v>1988</v>
      </c>
      <c r="B45" s="18">
        <v>5.112434</v>
      </c>
      <c r="D45" s="7">
        <v>2047</v>
      </c>
      <c r="E45" s="18">
        <v>8.004136</v>
      </c>
      <c r="F45" s="18">
        <v>9.063355</v>
      </c>
      <c r="G45" s="18">
        <v>10.209117</v>
      </c>
    </row>
    <row r="46" spans="1:7" ht="12.75">
      <c r="A46">
        <v>1989</v>
      </c>
      <c r="B46" s="18">
        <v>5.202029</v>
      </c>
      <c r="D46" s="7">
        <v>2048</v>
      </c>
      <c r="E46" s="18">
        <v>7.991481</v>
      </c>
      <c r="F46" s="18">
        <v>9.094207</v>
      </c>
      <c r="G46" s="18">
        <v>10.294155</v>
      </c>
    </row>
    <row r="47" spans="1:7" ht="12.75">
      <c r="A47">
        <v>1990</v>
      </c>
      <c r="B47" s="18">
        <v>5.290452</v>
      </c>
      <c r="D47" s="7">
        <v>2049</v>
      </c>
      <c r="E47" s="18">
        <v>7.976373</v>
      </c>
      <c r="F47" s="18">
        <v>9.123132</v>
      </c>
      <c r="G47" s="18">
        <v>10.378249</v>
      </c>
    </row>
    <row r="48" spans="1:7" ht="12.75">
      <c r="A48">
        <v>1991</v>
      </c>
      <c r="B48" s="18">
        <v>5.377383</v>
      </c>
      <c r="D48" s="12">
        <v>2050</v>
      </c>
      <c r="E48" s="20">
        <v>7.958779</v>
      </c>
      <c r="F48" s="20">
        <v>9.149984</v>
      </c>
      <c r="G48" s="20">
        <v>10.461086</v>
      </c>
    </row>
    <row r="49" spans="1:2" ht="12.75">
      <c r="A49">
        <v>1992</v>
      </c>
      <c r="B49" s="18">
        <v>5.462939</v>
      </c>
    </row>
    <row r="50" spans="1:11" ht="12.75">
      <c r="A50">
        <v>1993</v>
      </c>
      <c r="B50" s="18">
        <v>5.54723</v>
      </c>
      <c r="I50" s="31"/>
      <c r="J50" s="31"/>
      <c r="K50" s="31"/>
    </row>
    <row r="51" spans="1:11" ht="12.75">
      <c r="A51">
        <v>1994</v>
      </c>
      <c r="B51" s="18">
        <v>5.630533</v>
      </c>
      <c r="I51" s="31"/>
      <c r="J51" s="31"/>
      <c r="K51" s="31"/>
    </row>
    <row r="52" spans="1:2" ht="12.75">
      <c r="A52">
        <v>1995</v>
      </c>
      <c r="B52" s="18">
        <v>5.713073</v>
      </c>
    </row>
    <row r="53" spans="1:2" ht="12.75">
      <c r="A53">
        <v>1996</v>
      </c>
      <c r="B53" s="18">
        <v>5.794813</v>
      </c>
    </row>
    <row r="54" spans="1:8" ht="12.75">
      <c r="A54">
        <v>1997</v>
      </c>
      <c r="B54" s="18">
        <v>5.875693</v>
      </c>
      <c r="D54" s="109" t="s">
        <v>15</v>
      </c>
      <c r="E54" s="109"/>
      <c r="F54" s="109"/>
      <c r="G54" s="109"/>
      <c r="H54" s="109"/>
    </row>
    <row r="55" spans="1:8" ht="12.75">
      <c r="A55">
        <v>1998</v>
      </c>
      <c r="B55" s="18">
        <v>5.955914</v>
      </c>
      <c r="D55" s="109"/>
      <c r="E55" s="109"/>
      <c r="F55" s="109"/>
      <c r="G55" s="109"/>
      <c r="H55" s="109"/>
    </row>
    <row r="56" spans="1:10" ht="12.75">
      <c r="A56">
        <v>1999</v>
      </c>
      <c r="B56" s="18">
        <v>6.035737</v>
      </c>
      <c r="D56" s="109"/>
      <c r="E56" s="109"/>
      <c r="F56" s="109"/>
      <c r="G56" s="109"/>
      <c r="H56" s="109"/>
      <c r="I56" s="31"/>
      <c r="J56" s="31"/>
    </row>
    <row r="57" spans="1:10" ht="12.75">
      <c r="A57">
        <v>2000</v>
      </c>
      <c r="B57" s="18">
        <v>6.115367</v>
      </c>
      <c r="D57" s="109"/>
      <c r="E57" s="109"/>
      <c r="F57" s="109"/>
      <c r="G57" s="109"/>
      <c r="H57" s="109"/>
      <c r="I57" s="31"/>
      <c r="J57" s="31"/>
    </row>
    <row r="58" spans="1:10" ht="12.75">
      <c r="A58">
        <v>2001</v>
      </c>
      <c r="B58" s="18">
        <v>6.194886</v>
      </c>
      <c r="D58" s="10"/>
      <c r="E58" s="21"/>
      <c r="F58" s="21"/>
      <c r="G58" s="21"/>
      <c r="I58" s="31"/>
      <c r="J58" s="31"/>
    </row>
    <row r="59" spans="1:10" ht="12.75">
      <c r="A59">
        <v>2002</v>
      </c>
      <c r="B59" s="18">
        <v>6.274302</v>
      </c>
      <c r="D59" s="10"/>
      <c r="E59" s="21"/>
      <c r="F59" s="21"/>
      <c r="G59" s="21"/>
      <c r="I59" s="31"/>
      <c r="J59" s="31"/>
    </row>
    <row r="60" spans="1:8" ht="12.75" customHeight="1">
      <c r="A60">
        <v>2003</v>
      </c>
      <c r="B60" s="18">
        <v>6.353658</v>
      </c>
      <c r="D60" s="109" t="s">
        <v>86</v>
      </c>
      <c r="E60" s="109"/>
      <c r="F60" s="109"/>
      <c r="G60" s="109"/>
      <c r="H60" s="109"/>
    </row>
    <row r="61" spans="1:8" ht="12.75">
      <c r="A61">
        <v>2004</v>
      </c>
      <c r="B61" s="18">
        <v>6.432978</v>
      </c>
      <c r="D61" s="109"/>
      <c r="E61" s="109"/>
      <c r="F61" s="109"/>
      <c r="G61" s="109"/>
      <c r="H61" s="109"/>
    </row>
    <row r="62" spans="1:8" ht="12.75">
      <c r="A62" s="5">
        <v>2005</v>
      </c>
      <c r="B62" s="21">
        <v>6.512276</v>
      </c>
      <c r="C62" s="5"/>
      <c r="D62" s="109"/>
      <c r="E62" s="109"/>
      <c r="F62" s="109"/>
      <c r="G62" s="109"/>
      <c r="H62" s="109"/>
    </row>
    <row r="63" spans="1:8" ht="12.75">
      <c r="A63" s="5">
        <v>2006</v>
      </c>
      <c r="B63" s="21">
        <v>6.591548</v>
      </c>
      <c r="C63" s="5"/>
      <c r="D63" s="109"/>
      <c r="E63" s="109"/>
      <c r="F63" s="109"/>
      <c r="G63" s="109"/>
      <c r="H63" s="109"/>
    </row>
    <row r="64" spans="1:8" ht="12.75">
      <c r="A64" s="5">
        <v>2007</v>
      </c>
      <c r="B64" s="21">
        <v>6.670801</v>
      </c>
      <c r="C64" s="5"/>
      <c r="D64" s="109"/>
      <c r="E64" s="109"/>
      <c r="F64" s="109"/>
      <c r="G64" s="109"/>
      <c r="H64" s="109"/>
    </row>
    <row r="65" spans="1:8" ht="12.75">
      <c r="A65" s="16">
        <v>2008</v>
      </c>
      <c r="B65" s="20">
        <v>6.750062</v>
      </c>
      <c r="C65" s="16"/>
      <c r="D65" s="109"/>
      <c r="E65" s="109"/>
      <c r="F65" s="109"/>
      <c r="G65" s="109"/>
      <c r="H65" s="109"/>
    </row>
  </sheetData>
  <mergeCells count="4">
    <mergeCell ref="D60:H65"/>
    <mergeCell ref="E3:G3"/>
    <mergeCell ref="A1:F1"/>
    <mergeCell ref="D54:H57"/>
  </mergeCells>
  <printOptions/>
  <pageMargins left="0.75" right="0.75" top="1" bottom="1" header="0.5" footer="0.5"/>
  <pageSetup horizontalDpi="600" verticalDpi="600" orientation="portrait" scale="79" r:id="rId1"/>
</worksheet>
</file>

<file path=xl/worksheets/sheet4.xml><?xml version="1.0" encoding="utf-8"?>
<worksheet xmlns="http://schemas.openxmlformats.org/spreadsheetml/2006/main" xmlns:r="http://schemas.openxmlformats.org/officeDocument/2006/relationships">
  <dimension ref="A1:J71"/>
  <sheetViews>
    <sheetView zoomScaleSheetLayoutView="100" workbookViewId="0" topLeftCell="A1">
      <selection activeCell="A1" sqref="A1:E1"/>
    </sheetView>
  </sheetViews>
  <sheetFormatPr defaultColWidth="9.140625" defaultRowHeight="12.75"/>
  <cols>
    <col min="1" max="1" width="9.140625" style="7" customWidth="1"/>
    <col min="2" max="3" width="13.7109375" style="0" customWidth="1"/>
  </cols>
  <sheetData>
    <row r="1" spans="1:6" ht="12.75">
      <c r="A1" s="113" t="s">
        <v>306</v>
      </c>
      <c r="B1" s="106"/>
      <c r="C1" s="106"/>
      <c r="D1" s="106"/>
      <c r="E1" s="106"/>
      <c r="F1" s="31"/>
    </row>
    <row r="3" spans="1:3" ht="12.75">
      <c r="A3" s="12" t="s">
        <v>5</v>
      </c>
      <c r="B3" s="17" t="s">
        <v>84</v>
      </c>
      <c r="C3" s="17" t="s">
        <v>54</v>
      </c>
    </row>
    <row r="4" spans="2:3" ht="12.75">
      <c r="B4" s="112" t="s">
        <v>85</v>
      </c>
      <c r="C4" s="112"/>
    </row>
    <row r="6" spans="1:3" ht="12.75">
      <c r="A6" s="7">
        <v>1950</v>
      </c>
      <c r="B6" s="18">
        <v>157.813</v>
      </c>
      <c r="C6" s="18">
        <v>41.177</v>
      </c>
    </row>
    <row r="7" spans="1:3" ht="12.75">
      <c r="A7" s="7">
        <v>1951</v>
      </c>
      <c r="B7" s="18">
        <v>160.025</v>
      </c>
      <c r="C7" s="18">
        <v>41.796</v>
      </c>
    </row>
    <row r="8" spans="1:3" ht="12.75">
      <c r="A8" s="7">
        <v>1952</v>
      </c>
      <c r="B8" s="18">
        <v>162.53</v>
      </c>
      <c r="C8" s="18">
        <v>42.428</v>
      </c>
    </row>
    <row r="9" spans="1:3" ht="12.75">
      <c r="A9" s="7">
        <v>1953</v>
      </c>
      <c r="B9" s="18">
        <v>165.26</v>
      </c>
      <c r="C9" s="18">
        <v>43.084</v>
      </c>
    </row>
    <row r="10" spans="1:3" ht="12.75">
      <c r="A10" s="7">
        <v>1954</v>
      </c>
      <c r="B10" s="18">
        <v>168.152</v>
      </c>
      <c r="C10" s="18">
        <v>43.772</v>
      </c>
    </row>
    <row r="11" spans="1:3" ht="12.75">
      <c r="A11" s="7">
        <v>1955</v>
      </c>
      <c r="B11" s="18">
        <v>171.152</v>
      </c>
      <c r="C11" s="18">
        <v>44.499</v>
      </c>
    </row>
    <row r="12" spans="1:3" ht="12.75">
      <c r="A12" s="7">
        <v>1956</v>
      </c>
      <c r="B12" s="18">
        <v>174.212</v>
      </c>
      <c r="C12" s="18">
        <v>45.269</v>
      </c>
    </row>
    <row r="13" spans="1:3" ht="12.75">
      <c r="A13" s="7">
        <v>1957</v>
      </c>
      <c r="B13" s="18">
        <v>177.29</v>
      </c>
      <c r="C13" s="18">
        <v>46.083</v>
      </c>
    </row>
    <row r="14" spans="1:3" ht="12.75">
      <c r="A14" s="7">
        <v>1958</v>
      </c>
      <c r="B14" s="18">
        <v>180.353</v>
      </c>
      <c r="C14" s="18">
        <v>46.94</v>
      </c>
    </row>
    <row r="15" spans="1:3" ht="12.75">
      <c r="A15" s="7">
        <v>1959</v>
      </c>
      <c r="B15" s="18">
        <v>183.373</v>
      </c>
      <c r="C15" s="18">
        <v>47.839</v>
      </c>
    </row>
    <row r="16" spans="1:3" ht="12.75">
      <c r="A16" s="7">
        <v>1960</v>
      </c>
      <c r="B16" s="18">
        <v>186.326</v>
      </c>
      <c r="C16" s="18">
        <v>48.778</v>
      </c>
    </row>
    <row r="17" spans="1:3" ht="12.75">
      <c r="A17" s="7">
        <v>1961</v>
      </c>
      <c r="B17" s="18">
        <v>189.193</v>
      </c>
      <c r="C17" s="18">
        <v>49.758</v>
      </c>
    </row>
    <row r="18" spans="1:3" ht="12.75">
      <c r="A18" s="7">
        <v>1962</v>
      </c>
      <c r="B18" s="18">
        <v>191.954</v>
      </c>
      <c r="C18" s="18">
        <v>50.785</v>
      </c>
    </row>
    <row r="19" spans="1:3" ht="12.75">
      <c r="A19" s="7">
        <v>1963</v>
      </c>
      <c r="B19" s="18">
        <v>194.593</v>
      </c>
      <c r="C19" s="18">
        <v>51.87</v>
      </c>
    </row>
    <row r="20" spans="1:3" ht="12.75">
      <c r="A20" s="7">
        <v>1964</v>
      </c>
      <c r="B20" s="18">
        <v>197.095</v>
      </c>
      <c r="C20" s="18">
        <v>53.027</v>
      </c>
    </row>
    <row r="21" spans="1:3" ht="12.75">
      <c r="A21" s="7">
        <v>1965</v>
      </c>
      <c r="B21" s="18">
        <v>199.453</v>
      </c>
      <c r="C21" s="18">
        <v>54.267</v>
      </c>
    </row>
    <row r="22" spans="1:3" ht="12.75">
      <c r="A22" s="7">
        <v>1966</v>
      </c>
      <c r="B22" s="18">
        <v>201.656</v>
      </c>
      <c r="C22" s="18">
        <v>55.594</v>
      </c>
    </row>
    <row r="23" spans="1:3" ht="12.75">
      <c r="A23" s="7">
        <v>1967</v>
      </c>
      <c r="B23" s="18">
        <v>203.715</v>
      </c>
      <c r="C23" s="18">
        <v>57.008</v>
      </c>
    </row>
    <row r="24" spans="1:3" ht="12.75">
      <c r="A24" s="7">
        <v>1968</v>
      </c>
      <c r="B24" s="18">
        <v>205.668</v>
      </c>
      <c r="C24" s="18">
        <v>58.508</v>
      </c>
    </row>
    <row r="25" spans="1:3" ht="12.75">
      <c r="A25" s="7">
        <v>1969</v>
      </c>
      <c r="B25" s="18">
        <v>207.57</v>
      </c>
      <c r="C25" s="18">
        <v>60.09</v>
      </c>
    </row>
    <row r="26" spans="1:3" ht="12.75">
      <c r="A26" s="7">
        <v>1970</v>
      </c>
      <c r="B26" s="18">
        <v>209.464</v>
      </c>
      <c r="C26" s="18">
        <v>61.75</v>
      </c>
    </row>
    <row r="27" spans="1:3" ht="12.75">
      <c r="A27" s="7">
        <v>1971</v>
      </c>
      <c r="B27" s="18">
        <v>211.365</v>
      </c>
      <c r="C27" s="18">
        <v>63.497</v>
      </c>
    </row>
    <row r="28" spans="1:3" ht="12.75">
      <c r="A28" s="7">
        <v>1972</v>
      </c>
      <c r="B28" s="18">
        <v>213.273</v>
      </c>
      <c r="C28" s="18">
        <v>65.332</v>
      </c>
    </row>
    <row r="29" spans="1:3" ht="12.75">
      <c r="A29" s="7">
        <v>1973</v>
      </c>
      <c r="B29" s="18">
        <v>215.197</v>
      </c>
      <c r="C29" s="18">
        <v>67.244</v>
      </c>
    </row>
    <row r="30" spans="1:3" ht="12.75">
      <c r="A30" s="7">
        <v>1974</v>
      </c>
      <c r="B30" s="18">
        <v>217.14</v>
      </c>
      <c r="C30" s="18">
        <v>69.215</v>
      </c>
    </row>
    <row r="31" spans="1:3" ht="12.75">
      <c r="A31" s="7">
        <v>1975</v>
      </c>
      <c r="B31" s="18">
        <v>219.108</v>
      </c>
      <c r="C31" s="18">
        <v>71.238</v>
      </c>
    </row>
    <row r="32" spans="1:3" ht="12.75">
      <c r="A32" s="7">
        <v>1976</v>
      </c>
      <c r="B32" s="18">
        <v>221.115</v>
      </c>
      <c r="C32" s="18">
        <v>73.3</v>
      </c>
    </row>
    <row r="33" spans="1:3" ht="12.75">
      <c r="A33" s="7">
        <v>1977</v>
      </c>
      <c r="B33" s="18">
        <v>223.169</v>
      </c>
      <c r="C33" s="18">
        <v>75.415</v>
      </c>
    </row>
    <row r="34" spans="1:3" ht="12.75">
      <c r="A34" s="7">
        <v>1978</v>
      </c>
      <c r="B34" s="18">
        <v>225.257</v>
      </c>
      <c r="C34" s="18">
        <v>77.632</v>
      </c>
    </row>
    <row r="35" spans="1:3" ht="12.75">
      <c r="A35" s="7">
        <v>1979</v>
      </c>
      <c r="B35" s="18">
        <v>227.36</v>
      </c>
      <c r="C35" s="18">
        <v>80.015</v>
      </c>
    </row>
    <row r="36" spans="1:3" ht="12.75">
      <c r="A36" s="7">
        <v>1980</v>
      </c>
      <c r="B36" s="18">
        <v>229.469</v>
      </c>
      <c r="C36" s="18">
        <v>82.609</v>
      </c>
    </row>
    <row r="37" spans="1:3" ht="12.75">
      <c r="A37" s="7">
        <v>1981</v>
      </c>
      <c r="B37" s="18">
        <v>231.576</v>
      </c>
      <c r="C37" s="18">
        <v>85.421</v>
      </c>
    </row>
    <row r="38" spans="1:3" ht="12.75">
      <c r="A38" s="7">
        <v>1982</v>
      </c>
      <c r="B38" s="18">
        <v>233.699</v>
      </c>
      <c r="C38" s="18">
        <v>88.427</v>
      </c>
    </row>
    <row r="39" spans="1:3" ht="12.75">
      <c r="A39" s="7">
        <v>1983</v>
      </c>
      <c r="B39" s="18">
        <v>235.878</v>
      </c>
      <c r="C39" s="18">
        <v>91.602</v>
      </c>
    </row>
    <row r="40" spans="1:3" ht="12.75">
      <c r="A40" s="7">
        <v>1984</v>
      </c>
      <c r="B40" s="18">
        <v>238.17</v>
      </c>
      <c r="C40" s="18">
        <v>94.908</v>
      </c>
    </row>
    <row r="41" spans="1:3" ht="12.75">
      <c r="A41" s="7">
        <v>1985</v>
      </c>
      <c r="B41" s="18">
        <v>240.612</v>
      </c>
      <c r="C41" s="18">
        <v>98.309</v>
      </c>
    </row>
    <row r="42" spans="1:3" ht="12.75">
      <c r="A42" s="7">
        <v>1986</v>
      </c>
      <c r="B42" s="18">
        <v>243.223</v>
      </c>
      <c r="C42" s="18">
        <v>101.813</v>
      </c>
    </row>
    <row r="43" spans="1:3" ht="12.75">
      <c r="A43" s="7">
        <v>1987</v>
      </c>
      <c r="B43" s="18">
        <v>245.988</v>
      </c>
      <c r="C43" s="18">
        <v>105.406</v>
      </c>
    </row>
    <row r="44" spans="1:3" ht="12.75">
      <c r="A44" s="7">
        <v>1988</v>
      </c>
      <c r="B44" s="18">
        <v>248.878</v>
      </c>
      <c r="C44" s="18">
        <v>108.999</v>
      </c>
    </row>
    <row r="45" spans="1:3" ht="12.75">
      <c r="A45" s="7">
        <v>1989</v>
      </c>
      <c r="B45" s="18">
        <v>251.848</v>
      </c>
      <c r="C45" s="18">
        <v>112.481</v>
      </c>
    </row>
    <row r="46" spans="1:3" ht="12.75">
      <c r="A46" s="7">
        <v>1990</v>
      </c>
      <c r="B46" s="18">
        <v>254.865</v>
      </c>
      <c r="C46" s="18">
        <v>115.776</v>
      </c>
    </row>
    <row r="47" spans="1:3" ht="12.75">
      <c r="A47" s="7">
        <v>1991</v>
      </c>
      <c r="B47" s="18">
        <v>257.911</v>
      </c>
      <c r="C47" s="18">
        <v>118.836</v>
      </c>
    </row>
    <row r="48" spans="1:3" ht="12.75">
      <c r="A48" s="7">
        <v>1992</v>
      </c>
      <c r="B48" s="18">
        <v>260.99</v>
      </c>
      <c r="C48" s="18">
        <v>121.698</v>
      </c>
    </row>
    <row r="49" spans="1:3" ht="12.75">
      <c r="A49" s="7">
        <v>1993</v>
      </c>
      <c r="B49" s="18">
        <v>264.122</v>
      </c>
      <c r="C49" s="18">
        <v>124.476</v>
      </c>
    </row>
    <row r="50" spans="1:3" ht="12.75">
      <c r="A50" s="7">
        <v>1994</v>
      </c>
      <c r="B50" s="18">
        <v>267.337</v>
      </c>
      <c r="C50" s="18">
        <v>127.337</v>
      </c>
    </row>
    <row r="51" spans="1:3" ht="12.75">
      <c r="A51" s="7">
        <v>1995</v>
      </c>
      <c r="B51" s="18">
        <v>270.648</v>
      </c>
      <c r="C51" s="18">
        <v>130.397</v>
      </c>
    </row>
    <row r="52" spans="1:3" ht="12.75">
      <c r="A52" s="7">
        <v>1996</v>
      </c>
      <c r="B52" s="18">
        <v>274.067</v>
      </c>
      <c r="C52" s="18">
        <v>133.702</v>
      </c>
    </row>
    <row r="53" spans="1:3" ht="12.75">
      <c r="A53" s="7">
        <v>1997</v>
      </c>
      <c r="B53" s="18">
        <v>277.567</v>
      </c>
      <c r="C53" s="18">
        <v>137.209</v>
      </c>
    </row>
    <row r="54" spans="1:3" ht="12.75">
      <c r="A54" s="7">
        <v>1998</v>
      </c>
      <c r="B54" s="18">
        <v>281.083</v>
      </c>
      <c r="C54" s="18">
        <v>140.849</v>
      </c>
    </row>
    <row r="55" spans="1:3" ht="12.75">
      <c r="A55" s="7">
        <v>1999</v>
      </c>
      <c r="B55" s="18">
        <v>284.529</v>
      </c>
      <c r="C55" s="18">
        <v>144.516</v>
      </c>
    </row>
    <row r="56" spans="1:3" ht="12.75">
      <c r="A56" s="7">
        <v>2000</v>
      </c>
      <c r="B56" s="18">
        <v>287.842</v>
      </c>
      <c r="C56" s="18">
        <v>148.132</v>
      </c>
    </row>
    <row r="57" spans="1:3" ht="12.75">
      <c r="A57" s="7">
        <v>2001</v>
      </c>
      <c r="B57" s="18">
        <v>290.995</v>
      </c>
      <c r="C57" s="18">
        <v>151.682</v>
      </c>
    </row>
    <row r="58" spans="1:3" ht="12.75">
      <c r="A58" s="7">
        <v>2002</v>
      </c>
      <c r="B58" s="18">
        <v>294.009</v>
      </c>
      <c r="C58" s="18">
        <v>155.194</v>
      </c>
    </row>
    <row r="59" spans="1:3" ht="12.75">
      <c r="A59" s="7">
        <v>2003</v>
      </c>
      <c r="B59" s="18">
        <v>296.928</v>
      </c>
      <c r="C59" s="18">
        <v>158.694</v>
      </c>
    </row>
    <row r="60" spans="1:3" ht="12.75">
      <c r="A60" s="7">
        <v>2004</v>
      </c>
      <c r="B60" s="18">
        <v>299.821</v>
      </c>
      <c r="C60" s="18">
        <v>162.224</v>
      </c>
    </row>
    <row r="61" spans="1:3" ht="12.75">
      <c r="A61" s="7">
        <v>2005</v>
      </c>
      <c r="B61" s="18">
        <v>302.741</v>
      </c>
      <c r="C61" s="18">
        <v>165.816</v>
      </c>
    </row>
    <row r="62" spans="1:3" ht="12.75">
      <c r="A62" s="7">
        <v>2006</v>
      </c>
      <c r="B62" s="18">
        <v>305.697</v>
      </c>
      <c r="C62" s="18">
        <v>169.47</v>
      </c>
    </row>
    <row r="63" spans="1:3" ht="12.75">
      <c r="A63" s="7">
        <v>2007</v>
      </c>
      <c r="B63" s="18">
        <v>308.674</v>
      </c>
      <c r="C63" s="18">
        <v>173.178</v>
      </c>
    </row>
    <row r="64" spans="1:3" ht="12.75">
      <c r="A64" s="12">
        <v>2008</v>
      </c>
      <c r="B64" s="20">
        <v>311.666</v>
      </c>
      <c r="C64" s="20">
        <v>176.952</v>
      </c>
    </row>
    <row r="66" spans="1:10" ht="12.75">
      <c r="A66" s="109" t="s">
        <v>285</v>
      </c>
      <c r="B66" s="106"/>
      <c r="C66" s="106"/>
      <c r="D66" s="106"/>
      <c r="E66" s="106"/>
      <c r="F66" s="106"/>
      <c r="G66" s="106"/>
      <c r="H66" s="107"/>
      <c r="I66" s="107"/>
      <c r="J66" s="107"/>
    </row>
    <row r="67" spans="1:10" ht="12.75">
      <c r="A67" s="106"/>
      <c r="B67" s="106"/>
      <c r="C67" s="106"/>
      <c r="D67" s="106"/>
      <c r="E67" s="106"/>
      <c r="F67" s="106"/>
      <c r="G67" s="106"/>
      <c r="H67" s="107"/>
      <c r="I67" s="107"/>
      <c r="J67" s="107"/>
    </row>
    <row r="69" spans="1:10" ht="12.75" customHeight="1">
      <c r="A69" s="114" t="s">
        <v>88</v>
      </c>
      <c r="B69" s="106"/>
      <c r="C69" s="106"/>
      <c r="D69" s="106"/>
      <c r="E69" s="106"/>
      <c r="F69" s="106"/>
      <c r="G69" s="106"/>
      <c r="H69" s="107"/>
      <c r="I69" s="107"/>
      <c r="J69" s="107"/>
    </row>
    <row r="70" spans="1:10" ht="12.75">
      <c r="A70" s="106"/>
      <c r="B70" s="106"/>
      <c r="C70" s="106"/>
      <c r="D70" s="106"/>
      <c r="E70" s="106"/>
      <c r="F70" s="106"/>
      <c r="G70" s="106"/>
      <c r="H70" s="107"/>
      <c r="I70" s="107"/>
      <c r="J70" s="107"/>
    </row>
    <row r="71" spans="1:10" ht="12.75">
      <c r="A71" s="106"/>
      <c r="B71" s="106"/>
      <c r="C71" s="106"/>
      <c r="D71" s="106"/>
      <c r="E71" s="106"/>
      <c r="F71" s="106"/>
      <c r="G71" s="106"/>
      <c r="H71" s="107"/>
      <c r="I71" s="107"/>
      <c r="J71" s="107"/>
    </row>
  </sheetData>
  <mergeCells count="4">
    <mergeCell ref="B4:C4"/>
    <mergeCell ref="A1:E1"/>
    <mergeCell ref="A66:J67"/>
    <mergeCell ref="A69:J71"/>
  </mergeCells>
  <printOptions/>
  <pageMargins left="0.75" right="0.75" top="1" bottom="1" header="0.5" footer="0.5"/>
  <pageSetup horizontalDpi="600" verticalDpi="600" orientation="portrait" scale="73" r:id="rId1"/>
  <rowBreaks count="1" manualBreakCount="1">
    <brk id="71" max="7" man="1"/>
  </rowBreaks>
</worksheet>
</file>

<file path=xl/worksheets/sheet5.xml><?xml version="1.0" encoding="utf-8"?>
<worksheet xmlns="http://schemas.openxmlformats.org/spreadsheetml/2006/main" xmlns:r="http://schemas.openxmlformats.org/officeDocument/2006/relationships">
  <dimension ref="A1:K37"/>
  <sheetViews>
    <sheetView zoomScaleSheetLayoutView="100" workbookViewId="0" topLeftCell="A1">
      <selection activeCell="A1" sqref="A1:K1"/>
    </sheetView>
  </sheetViews>
  <sheetFormatPr defaultColWidth="9.140625" defaultRowHeight="12.75"/>
  <cols>
    <col min="1" max="1" width="9.8515625" style="0" customWidth="1"/>
    <col min="2" max="2" width="8.28125" style="0" customWidth="1"/>
    <col min="3" max="3" width="8.57421875" style="0" customWidth="1"/>
    <col min="4" max="5" width="8.28125" style="0" customWidth="1"/>
    <col min="6" max="6" width="12.8515625" style="0" customWidth="1"/>
    <col min="7" max="9" width="8.57421875" style="0" customWidth="1"/>
    <col min="10" max="10" width="8.28125" style="0" customWidth="1"/>
  </cols>
  <sheetData>
    <row r="1" spans="1:11" ht="12.75" customHeight="1">
      <c r="A1" s="113" t="s">
        <v>291</v>
      </c>
      <c r="B1" s="106"/>
      <c r="C1" s="106"/>
      <c r="D1" s="106"/>
      <c r="E1" s="106"/>
      <c r="F1" s="106"/>
      <c r="G1" s="106"/>
      <c r="H1" s="106"/>
      <c r="I1" s="106"/>
      <c r="J1" s="106"/>
      <c r="K1" s="107"/>
    </row>
    <row r="2" spans="1:10" ht="12.75" customHeight="1">
      <c r="A2" s="22"/>
      <c r="B2" s="14"/>
      <c r="C2" s="14"/>
      <c r="D2" s="14"/>
      <c r="E2" s="14"/>
      <c r="F2" s="14"/>
      <c r="G2" s="14"/>
      <c r="J2" s="14"/>
    </row>
    <row r="3" spans="1:10" ht="45.75" customHeight="1">
      <c r="A3" s="23" t="s">
        <v>16</v>
      </c>
      <c r="B3" s="24" t="s">
        <v>17</v>
      </c>
      <c r="C3" s="24" t="s">
        <v>18</v>
      </c>
      <c r="D3" s="24" t="s">
        <v>19</v>
      </c>
      <c r="E3" s="24" t="s">
        <v>20</v>
      </c>
      <c r="F3" s="24" t="s">
        <v>21</v>
      </c>
      <c r="G3" s="24" t="s">
        <v>22</v>
      </c>
      <c r="H3" s="24" t="s">
        <v>23</v>
      </c>
      <c r="I3" s="24" t="s">
        <v>24</v>
      </c>
      <c r="J3" s="24" t="s">
        <v>25</v>
      </c>
    </row>
    <row r="4" spans="1:10" ht="12.75">
      <c r="A4" s="25"/>
      <c r="B4" s="115" t="s">
        <v>26</v>
      </c>
      <c r="C4" s="115"/>
      <c r="D4" s="115"/>
      <c r="E4" s="115"/>
      <c r="F4" s="115"/>
      <c r="G4" s="115"/>
      <c r="H4" s="115"/>
      <c r="I4" s="115"/>
      <c r="J4" s="115"/>
    </row>
    <row r="5" spans="1:3" ht="12.75">
      <c r="A5" s="5"/>
      <c r="C5" s="26"/>
    </row>
    <row r="6" spans="1:10" ht="12.75">
      <c r="A6" s="10" t="s">
        <v>27</v>
      </c>
      <c r="B6" s="27">
        <v>38.723</v>
      </c>
      <c r="C6" s="27">
        <v>37.758</v>
      </c>
      <c r="D6" s="27">
        <v>41.236</v>
      </c>
      <c r="E6" s="27">
        <v>65.61</v>
      </c>
      <c r="F6" s="27">
        <v>51.347</v>
      </c>
      <c r="G6" s="27">
        <v>68.825</v>
      </c>
      <c r="H6" s="28">
        <v>60.393</v>
      </c>
      <c r="I6" s="28">
        <v>37.97</v>
      </c>
      <c r="J6" s="27">
        <v>46.579</v>
      </c>
    </row>
    <row r="7" spans="1:10" ht="12.75">
      <c r="A7" s="10" t="s">
        <v>28</v>
      </c>
      <c r="B7" s="27">
        <v>40.7</v>
      </c>
      <c r="C7" s="27">
        <v>39.651</v>
      </c>
      <c r="D7" s="27">
        <v>44.492</v>
      </c>
      <c r="E7" s="27">
        <v>68.028</v>
      </c>
      <c r="F7" s="27">
        <v>54.318</v>
      </c>
      <c r="G7" s="27">
        <v>69.665</v>
      </c>
      <c r="H7" s="27">
        <v>62.279</v>
      </c>
      <c r="I7" s="27">
        <v>40.235</v>
      </c>
      <c r="J7" s="27">
        <v>50</v>
      </c>
    </row>
    <row r="8" spans="1:10" ht="12.75">
      <c r="A8" s="10" t="s">
        <v>29</v>
      </c>
      <c r="B8" s="27">
        <v>42.674</v>
      </c>
      <c r="C8" s="27">
        <v>41.546</v>
      </c>
      <c r="D8" s="27">
        <v>48.14</v>
      </c>
      <c r="E8" s="27">
        <v>69.716</v>
      </c>
      <c r="F8" s="27">
        <v>56.853</v>
      </c>
      <c r="G8" s="27">
        <v>71</v>
      </c>
      <c r="H8" s="27">
        <v>63.703</v>
      </c>
      <c r="I8" s="27">
        <v>42.415</v>
      </c>
      <c r="J8" s="27">
        <v>52.36</v>
      </c>
    </row>
    <row r="9" spans="1:10" ht="12.75">
      <c r="A9" s="10" t="s">
        <v>30</v>
      </c>
      <c r="B9" s="27">
        <v>44.493</v>
      </c>
      <c r="C9" s="27">
        <v>43.235</v>
      </c>
      <c r="D9" s="27">
        <v>53.664</v>
      </c>
      <c r="E9" s="27">
        <v>70.373</v>
      </c>
      <c r="F9" s="27">
        <v>58.837</v>
      </c>
      <c r="G9" s="27">
        <v>71</v>
      </c>
      <c r="H9" s="27">
        <v>64.564</v>
      </c>
      <c r="I9" s="27">
        <v>44.635</v>
      </c>
      <c r="J9" s="27">
        <v>56.094</v>
      </c>
    </row>
    <row r="10" spans="1:10" ht="12.75">
      <c r="A10" s="10" t="s">
        <v>31</v>
      </c>
      <c r="B10" s="27">
        <v>46.498</v>
      </c>
      <c r="C10" s="27">
        <v>45.123</v>
      </c>
      <c r="D10" s="27">
        <v>56.555</v>
      </c>
      <c r="E10" s="27">
        <v>70.829</v>
      </c>
      <c r="F10" s="27">
        <v>60.932</v>
      </c>
      <c r="G10" s="27">
        <v>71.605</v>
      </c>
      <c r="H10" s="27">
        <v>65.823</v>
      </c>
      <c r="I10" s="27">
        <v>46.995</v>
      </c>
      <c r="J10" s="27">
        <v>58.217</v>
      </c>
    </row>
    <row r="11" spans="1:10" ht="12.75">
      <c r="A11" s="10" t="s">
        <v>32</v>
      </c>
      <c r="B11" s="27">
        <v>48.644</v>
      </c>
      <c r="C11" s="27">
        <v>47.084</v>
      </c>
      <c r="D11" s="27">
        <v>58.994</v>
      </c>
      <c r="E11" s="27">
        <v>71.225</v>
      </c>
      <c r="F11" s="27">
        <v>63.091</v>
      </c>
      <c r="G11" s="27">
        <v>74</v>
      </c>
      <c r="H11" s="27">
        <v>67.987</v>
      </c>
      <c r="I11" s="27">
        <v>48.69</v>
      </c>
      <c r="J11" s="27">
        <v>60.154</v>
      </c>
    </row>
    <row r="12" spans="1:10" ht="12.75">
      <c r="A12" s="10" t="s">
        <v>33</v>
      </c>
      <c r="B12" s="27">
        <v>50.164</v>
      </c>
      <c r="C12" s="27">
        <v>48.26</v>
      </c>
      <c r="D12" s="27">
        <v>60.917</v>
      </c>
      <c r="E12" s="27">
        <v>71.685</v>
      </c>
      <c r="F12" s="27">
        <v>65.158</v>
      </c>
      <c r="G12" s="27">
        <v>75</v>
      </c>
      <c r="H12" s="27">
        <v>69.863</v>
      </c>
      <c r="I12" s="27">
        <v>50.79</v>
      </c>
      <c r="J12" s="27">
        <v>61.695</v>
      </c>
    </row>
    <row r="13" spans="1:10" ht="12.75">
      <c r="A13" s="10" t="s">
        <v>34</v>
      </c>
      <c r="B13" s="27">
        <v>51.409</v>
      </c>
      <c r="C13" s="27">
        <v>49.176</v>
      </c>
      <c r="D13" s="27">
        <v>62.707</v>
      </c>
      <c r="E13" s="27">
        <v>72.83</v>
      </c>
      <c r="F13" s="27">
        <v>67.1</v>
      </c>
      <c r="G13" s="27">
        <v>76</v>
      </c>
      <c r="H13" s="27">
        <v>70.768</v>
      </c>
      <c r="I13" s="27">
        <v>52.255</v>
      </c>
      <c r="J13" s="27">
        <v>63.166</v>
      </c>
    </row>
    <row r="14" spans="1:10" ht="12.75">
      <c r="A14" s="10" t="s">
        <v>35</v>
      </c>
      <c r="B14" s="27">
        <v>51.553</v>
      </c>
      <c r="C14" s="27">
        <v>49.08</v>
      </c>
      <c r="D14" s="27">
        <v>64.192</v>
      </c>
      <c r="E14" s="27">
        <v>72.559</v>
      </c>
      <c r="F14" s="27">
        <v>68.888</v>
      </c>
      <c r="G14" s="27">
        <v>77</v>
      </c>
      <c r="H14" s="27">
        <v>72.307</v>
      </c>
      <c r="I14" s="27">
        <v>53.145</v>
      </c>
      <c r="J14" s="27">
        <v>64.013</v>
      </c>
    </row>
    <row r="15" spans="1:10" ht="12.75">
      <c r="A15" s="10" t="s">
        <v>36</v>
      </c>
      <c r="B15" s="27">
        <v>52.026</v>
      </c>
      <c r="C15" s="27">
        <v>49.423</v>
      </c>
      <c r="D15" s="27">
        <v>65.859</v>
      </c>
      <c r="E15" s="27">
        <v>73.086</v>
      </c>
      <c r="F15" s="27">
        <v>70.669</v>
      </c>
      <c r="G15" s="27">
        <v>77.698</v>
      </c>
      <c r="H15" s="27">
        <v>73.43</v>
      </c>
      <c r="I15" s="27">
        <v>53.46</v>
      </c>
      <c r="J15" s="27">
        <v>65.151</v>
      </c>
    </row>
    <row r="16" spans="1:10" ht="12.75">
      <c r="A16" s="10" t="s">
        <v>37</v>
      </c>
      <c r="B16" s="27">
        <v>52.683</v>
      </c>
      <c r="C16" s="27">
        <v>49.987</v>
      </c>
      <c r="D16" s="27">
        <v>67.559</v>
      </c>
      <c r="E16" s="27">
        <v>73.776</v>
      </c>
      <c r="F16" s="27">
        <v>72.143</v>
      </c>
      <c r="G16" s="27">
        <v>79</v>
      </c>
      <c r="H16" s="27">
        <v>75.235</v>
      </c>
      <c r="I16" s="27">
        <v>54.04</v>
      </c>
      <c r="J16" s="27">
        <v>66.373</v>
      </c>
    </row>
    <row r="17" spans="1:10" ht="12.75">
      <c r="A17" s="10" t="s">
        <v>38</v>
      </c>
      <c r="B17" s="27">
        <v>54.11</v>
      </c>
      <c r="C17" s="27">
        <v>52</v>
      </c>
      <c r="D17" s="27">
        <v>68.863</v>
      </c>
      <c r="E17" s="27">
        <v>75.113</v>
      </c>
      <c r="F17" s="27">
        <v>73.425</v>
      </c>
      <c r="G17" s="27">
        <v>80</v>
      </c>
      <c r="H17" s="27">
        <v>76.445</v>
      </c>
      <c r="I17" s="27">
        <v>55.42</v>
      </c>
      <c r="J17" s="27">
        <v>67.578</v>
      </c>
    </row>
    <row r="18" spans="1:10" ht="12.75">
      <c r="A18" s="10" t="s">
        <v>39</v>
      </c>
      <c r="B18" s="27">
        <v>55.998</v>
      </c>
      <c r="C18" s="27">
        <v>54</v>
      </c>
      <c r="D18" s="27">
        <v>70.272</v>
      </c>
      <c r="E18" s="27">
        <v>76.124</v>
      </c>
      <c r="F18" s="27">
        <v>74</v>
      </c>
      <c r="G18" s="27">
        <v>81</v>
      </c>
      <c r="H18" s="27">
        <v>77.348</v>
      </c>
      <c r="I18" s="27">
        <v>57.62</v>
      </c>
      <c r="J18" s="27">
        <v>68.873</v>
      </c>
    </row>
    <row r="19" spans="1:10" ht="12.75">
      <c r="A19" s="10" t="s">
        <v>40</v>
      </c>
      <c r="B19" s="27">
        <v>57.842</v>
      </c>
      <c r="C19" s="27">
        <v>56</v>
      </c>
      <c r="D19" s="27">
        <v>71.5</v>
      </c>
      <c r="E19" s="27">
        <v>77.129</v>
      </c>
      <c r="F19" s="27">
        <v>75.559</v>
      </c>
      <c r="G19" s="27">
        <v>80.662</v>
      </c>
      <c r="H19" s="27">
        <v>78.232</v>
      </c>
      <c r="I19" s="27">
        <v>59.605</v>
      </c>
      <c r="J19" s="27">
        <v>70.066</v>
      </c>
    </row>
    <row r="20" spans="1:10" ht="12.75">
      <c r="A20" s="10" t="s">
        <v>41</v>
      </c>
      <c r="B20" s="27">
        <v>60</v>
      </c>
      <c r="C20" s="27">
        <v>57.264</v>
      </c>
      <c r="D20" s="27">
        <v>72.59</v>
      </c>
      <c r="E20" s="27">
        <v>78.056</v>
      </c>
      <c r="F20" s="27">
        <v>76.497</v>
      </c>
      <c r="G20" s="27">
        <v>82</v>
      </c>
      <c r="H20" s="27">
        <v>79.005</v>
      </c>
      <c r="I20" s="27">
        <v>61.415</v>
      </c>
      <c r="J20" s="27">
        <v>71.128</v>
      </c>
    </row>
    <row r="21" spans="1:10" ht="12.75">
      <c r="A21" s="10" t="s">
        <v>42</v>
      </c>
      <c r="B21" s="27">
        <v>61.215</v>
      </c>
      <c r="C21" s="27">
        <v>59.153</v>
      </c>
      <c r="D21" s="27">
        <v>73.589</v>
      </c>
      <c r="E21" s="27">
        <v>78.87</v>
      </c>
      <c r="F21" s="27">
        <v>77.328</v>
      </c>
      <c r="G21" s="27">
        <v>81.594</v>
      </c>
      <c r="H21" s="27">
        <v>79.722</v>
      </c>
      <c r="I21" s="27">
        <v>63.17</v>
      </c>
      <c r="J21" s="27">
        <v>72.135</v>
      </c>
    </row>
    <row r="22" spans="1:10" ht="12.75">
      <c r="A22" s="10" t="s">
        <v>43</v>
      </c>
      <c r="B22" s="27">
        <v>62.83</v>
      </c>
      <c r="C22" s="27">
        <v>60.919</v>
      </c>
      <c r="D22" s="27">
        <v>74</v>
      </c>
      <c r="E22" s="27">
        <v>79.584</v>
      </c>
      <c r="F22" s="27">
        <v>78.048</v>
      </c>
      <c r="G22" s="27">
        <v>83</v>
      </c>
      <c r="H22" s="27">
        <v>80.375</v>
      </c>
      <c r="I22" s="27">
        <v>64.745</v>
      </c>
      <c r="J22" s="27">
        <v>73.069</v>
      </c>
    </row>
    <row r="23" spans="1:10" ht="12.75">
      <c r="A23" s="10" t="s">
        <v>44</v>
      </c>
      <c r="B23" s="27">
        <v>64.392</v>
      </c>
      <c r="C23" s="27">
        <v>62.623</v>
      </c>
      <c r="D23" s="27">
        <v>75.317</v>
      </c>
      <c r="E23" s="27">
        <v>80.243</v>
      </c>
      <c r="F23" s="27">
        <v>78.695</v>
      </c>
      <c r="G23" s="27">
        <v>82.546</v>
      </c>
      <c r="H23" s="27">
        <v>80.986</v>
      </c>
      <c r="I23" s="27">
        <v>66.24</v>
      </c>
      <c r="J23" s="27">
        <v>73.942</v>
      </c>
    </row>
    <row r="24" spans="1:10" ht="12.75">
      <c r="A24" s="10" t="s">
        <v>45</v>
      </c>
      <c r="B24" s="27">
        <v>65.918</v>
      </c>
      <c r="C24" s="27">
        <v>64.285</v>
      </c>
      <c r="D24" s="27">
        <v>76.059</v>
      </c>
      <c r="E24" s="27">
        <v>80.889</v>
      </c>
      <c r="F24" s="27">
        <v>79.273</v>
      </c>
      <c r="G24" s="27">
        <v>84</v>
      </c>
      <c r="H24" s="27">
        <v>81.565</v>
      </c>
      <c r="I24" s="27">
        <v>67.655</v>
      </c>
      <c r="J24" s="27">
        <v>74.765</v>
      </c>
    </row>
    <row r="25" spans="1:10" ht="12.75">
      <c r="A25" s="12" t="s">
        <v>46</v>
      </c>
      <c r="B25" s="29">
        <v>67.394</v>
      </c>
      <c r="C25" s="29">
        <v>65.888</v>
      </c>
      <c r="D25" s="29">
        <v>76.75</v>
      </c>
      <c r="E25" s="29">
        <v>81.523</v>
      </c>
      <c r="F25" s="29">
        <v>79.794</v>
      </c>
      <c r="G25" s="29">
        <v>84</v>
      </c>
      <c r="H25" s="29">
        <v>82.113</v>
      </c>
      <c r="I25" s="29">
        <v>69.04</v>
      </c>
      <c r="J25" s="29">
        <v>75.55</v>
      </c>
    </row>
    <row r="26" spans="1:10" ht="12.75">
      <c r="A26" s="10"/>
      <c r="B26" s="30"/>
      <c r="C26" s="30"/>
      <c r="D26" s="30"/>
      <c r="E26" s="30"/>
      <c r="F26" s="30"/>
      <c r="G26" s="30"/>
      <c r="H26" s="30"/>
      <c r="I26" s="30"/>
      <c r="J26" s="30"/>
    </row>
    <row r="27" spans="1:11" ht="12.75" customHeight="1">
      <c r="A27" s="116" t="s">
        <v>2</v>
      </c>
      <c r="B27" s="106"/>
      <c r="C27" s="106"/>
      <c r="D27" s="106"/>
      <c r="E27" s="106"/>
      <c r="F27" s="106"/>
      <c r="G27" s="106"/>
      <c r="H27" s="106"/>
      <c r="I27" s="106"/>
      <c r="J27" s="107"/>
      <c r="K27" s="107"/>
    </row>
    <row r="28" spans="1:11" ht="12.75">
      <c r="A28" s="106"/>
      <c r="B28" s="106"/>
      <c r="C28" s="106"/>
      <c r="D28" s="106"/>
      <c r="E28" s="106"/>
      <c r="F28" s="106"/>
      <c r="G28" s="106"/>
      <c r="H28" s="106"/>
      <c r="I28" s="106"/>
      <c r="J28" s="107"/>
      <c r="K28" s="107"/>
    </row>
    <row r="29" spans="1:11" ht="12.75">
      <c r="A29" s="106"/>
      <c r="B29" s="106"/>
      <c r="C29" s="106"/>
      <c r="D29" s="106"/>
      <c r="E29" s="106"/>
      <c r="F29" s="106"/>
      <c r="G29" s="106"/>
      <c r="H29" s="106"/>
      <c r="I29" s="106"/>
      <c r="J29" s="107"/>
      <c r="K29" s="107"/>
    </row>
    <row r="31" spans="1:11" ht="12.75" customHeight="1">
      <c r="A31" s="106" t="s">
        <v>286</v>
      </c>
      <c r="B31" s="106"/>
      <c r="C31" s="106"/>
      <c r="D31" s="106"/>
      <c r="E31" s="106"/>
      <c r="F31" s="106"/>
      <c r="G31" s="106"/>
      <c r="H31" s="106"/>
      <c r="I31" s="106"/>
      <c r="J31" s="107"/>
      <c r="K31" s="107"/>
    </row>
    <row r="32" spans="1:11" ht="12.75" customHeight="1">
      <c r="A32" s="106"/>
      <c r="B32" s="106"/>
      <c r="C32" s="106"/>
      <c r="D32" s="106"/>
      <c r="E32" s="106"/>
      <c r="F32" s="106"/>
      <c r="G32" s="106"/>
      <c r="H32" s="106"/>
      <c r="I32" s="106"/>
      <c r="J32" s="107"/>
      <c r="K32" s="107"/>
    </row>
    <row r="33" spans="1:11" ht="12.75" customHeight="1">
      <c r="A33" s="106"/>
      <c r="B33" s="106"/>
      <c r="C33" s="106"/>
      <c r="D33" s="106"/>
      <c r="E33" s="106"/>
      <c r="F33" s="106"/>
      <c r="G33" s="106"/>
      <c r="H33" s="106"/>
      <c r="I33" s="106"/>
      <c r="J33" s="107"/>
      <c r="K33" s="107"/>
    </row>
    <row r="34" ht="12.75" customHeight="1"/>
    <row r="35" spans="1:11" ht="12.75" customHeight="1">
      <c r="A35" s="106" t="s">
        <v>86</v>
      </c>
      <c r="B35" s="107"/>
      <c r="C35" s="107"/>
      <c r="D35" s="107"/>
      <c r="E35" s="107"/>
      <c r="F35" s="107"/>
      <c r="G35" s="107"/>
      <c r="H35" s="107"/>
      <c r="I35" s="107"/>
      <c r="J35" s="107"/>
      <c r="K35" s="107"/>
    </row>
    <row r="36" spans="1:11" ht="12.75">
      <c r="A36" s="107"/>
      <c r="B36" s="107"/>
      <c r="C36" s="107"/>
      <c r="D36" s="107"/>
      <c r="E36" s="107"/>
      <c r="F36" s="107"/>
      <c r="G36" s="107"/>
      <c r="H36" s="107"/>
      <c r="I36" s="107"/>
      <c r="J36" s="107"/>
      <c r="K36" s="107"/>
    </row>
    <row r="37" spans="1:11" ht="12.75">
      <c r="A37" s="107"/>
      <c r="B37" s="107"/>
      <c r="C37" s="107"/>
      <c r="D37" s="107"/>
      <c r="E37" s="107"/>
      <c r="F37" s="107"/>
      <c r="G37" s="107"/>
      <c r="H37" s="107"/>
      <c r="I37" s="107"/>
      <c r="J37" s="107"/>
      <c r="K37" s="107"/>
    </row>
  </sheetData>
  <mergeCells count="5">
    <mergeCell ref="A35:K37"/>
    <mergeCell ref="B4:J4"/>
    <mergeCell ref="A1:K1"/>
    <mergeCell ref="A27:K29"/>
    <mergeCell ref="A31:K33"/>
  </mergeCells>
  <printOptions/>
  <pageMargins left="0.75" right="0.75" top="1" bottom="1" header="0.5" footer="0.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4" width="13.7109375" style="0" customWidth="1"/>
    <col min="9" max="9" width="4.57421875" style="0" customWidth="1"/>
  </cols>
  <sheetData>
    <row r="1" spans="1:7" ht="12.75">
      <c r="A1" s="113" t="s">
        <v>308</v>
      </c>
      <c r="B1" s="106"/>
      <c r="C1" s="106"/>
      <c r="D1" s="106"/>
      <c r="E1" s="106"/>
      <c r="F1" s="106"/>
      <c r="G1" s="106"/>
    </row>
    <row r="2" spans="1:7" ht="12.75">
      <c r="A2" s="106"/>
      <c r="B2" s="106"/>
      <c r="C2" s="106"/>
      <c r="D2" s="106"/>
      <c r="E2" s="106"/>
      <c r="F2" s="106"/>
      <c r="G2" s="106"/>
    </row>
    <row r="3" ht="12.75">
      <c r="A3" s="1"/>
    </row>
    <row r="4" spans="1:4" ht="12.75">
      <c r="A4" s="53" t="s">
        <v>5</v>
      </c>
      <c r="B4" s="17" t="s">
        <v>62</v>
      </c>
      <c r="C4" s="17" t="s">
        <v>63</v>
      </c>
      <c r="D4" s="17" t="s">
        <v>65</v>
      </c>
    </row>
    <row r="5" spans="1:4" ht="12.75">
      <c r="A5" s="48"/>
      <c r="B5" s="117" t="s">
        <v>309</v>
      </c>
      <c r="C5" s="117"/>
      <c r="D5" s="117"/>
    </row>
    <row r="7" spans="1:4" ht="12.75">
      <c r="A7" s="7">
        <v>1980</v>
      </c>
      <c r="B7" s="54">
        <v>247.582</v>
      </c>
      <c r="C7" s="54">
        <v>288.082</v>
      </c>
      <c r="D7" s="33">
        <v>443.543</v>
      </c>
    </row>
    <row r="8" spans="1:4" ht="12.75">
      <c r="A8" s="7">
        <v>1981</v>
      </c>
      <c r="B8" s="54">
        <v>284.866</v>
      </c>
      <c r="C8" s="54">
        <v>334.541</v>
      </c>
      <c r="D8" s="33">
        <v>463.767</v>
      </c>
    </row>
    <row r="9" spans="1:4" ht="12.75">
      <c r="A9" s="7">
        <v>1982</v>
      </c>
      <c r="B9" s="54">
        <v>329.748</v>
      </c>
      <c r="C9" s="54">
        <v>369.401</v>
      </c>
      <c r="D9" s="33">
        <v>494.988</v>
      </c>
    </row>
    <row r="10" spans="1:4" ht="12.75">
      <c r="A10" s="7">
        <v>1983</v>
      </c>
      <c r="B10" s="54">
        <v>380.151</v>
      </c>
      <c r="C10" s="54">
        <v>408.452</v>
      </c>
      <c r="D10" s="33">
        <v>497.067</v>
      </c>
    </row>
    <row r="11" spans="1:4" ht="12.75">
      <c r="A11" s="7">
        <v>1984</v>
      </c>
      <c r="B11" s="54">
        <v>454.386</v>
      </c>
      <c r="C11" s="54">
        <v>443.491</v>
      </c>
      <c r="D11" s="33">
        <v>543.113</v>
      </c>
    </row>
    <row r="12" spans="1:4" ht="12.75">
      <c r="A12" s="7">
        <v>1985</v>
      </c>
      <c r="B12" s="54">
        <v>531.339</v>
      </c>
      <c r="C12" s="54">
        <v>479.264</v>
      </c>
      <c r="D12" s="33">
        <v>603.761</v>
      </c>
    </row>
    <row r="13" spans="1:4" ht="12.75">
      <c r="A13" s="7">
        <v>1986</v>
      </c>
      <c r="B13" s="54">
        <v>590.876</v>
      </c>
      <c r="C13" s="54">
        <v>513.765</v>
      </c>
      <c r="D13" s="33">
        <v>663.664</v>
      </c>
    </row>
    <row r="14" spans="1:4" ht="12.75">
      <c r="A14" s="7">
        <v>1987</v>
      </c>
      <c r="B14" s="54">
        <v>678.559</v>
      </c>
      <c r="C14" s="54">
        <v>550.635</v>
      </c>
      <c r="D14" s="33">
        <v>707.519</v>
      </c>
    </row>
    <row r="15" spans="1:4" ht="12.75">
      <c r="A15" s="7">
        <v>1988</v>
      </c>
      <c r="B15" s="54">
        <v>781.178</v>
      </c>
      <c r="C15" s="54">
        <v>616.584</v>
      </c>
      <c r="D15" s="33">
        <v>733.756</v>
      </c>
    </row>
    <row r="16" spans="1:4" ht="12.75">
      <c r="A16" s="7">
        <v>1989</v>
      </c>
      <c r="B16" s="54">
        <v>843.913</v>
      </c>
      <c r="C16" s="54">
        <v>683.443</v>
      </c>
      <c r="D16" s="33">
        <v>785.83</v>
      </c>
    </row>
    <row r="17" spans="1:4" ht="12.75">
      <c r="A17" s="7">
        <v>1990</v>
      </c>
      <c r="B17" s="54">
        <v>909.737</v>
      </c>
      <c r="C17" s="54">
        <v>749.778</v>
      </c>
      <c r="D17" s="33">
        <v>782.132</v>
      </c>
    </row>
    <row r="18" spans="1:4" ht="12.75">
      <c r="A18" s="7">
        <v>1991</v>
      </c>
      <c r="B18" s="54">
        <v>1028.74</v>
      </c>
      <c r="C18" s="54">
        <v>792.937</v>
      </c>
      <c r="D18" s="33">
        <v>818.213</v>
      </c>
    </row>
    <row r="19" spans="1:4" ht="12.75">
      <c r="A19" s="7">
        <v>1992</v>
      </c>
      <c r="B19" s="54">
        <v>1202.619</v>
      </c>
      <c r="C19" s="54">
        <v>847.33</v>
      </c>
      <c r="D19" s="33">
        <v>833.052</v>
      </c>
    </row>
    <row r="20" spans="1:4" ht="12.75">
      <c r="A20" s="7">
        <v>1993</v>
      </c>
      <c r="B20" s="54">
        <v>1401.315</v>
      </c>
      <c r="C20" s="54">
        <v>908.823</v>
      </c>
      <c r="D20" s="33">
        <v>893.402</v>
      </c>
    </row>
    <row r="21" spans="1:4" ht="12.75">
      <c r="A21" s="7">
        <v>1994</v>
      </c>
      <c r="B21" s="54">
        <v>1618.263</v>
      </c>
      <c r="C21" s="54">
        <v>985.497</v>
      </c>
      <c r="D21" s="33">
        <v>965.612</v>
      </c>
    </row>
    <row r="22" spans="1:4" ht="12.75">
      <c r="A22" s="7">
        <v>1995</v>
      </c>
      <c r="B22" s="54">
        <v>1832.035</v>
      </c>
      <c r="C22" s="54">
        <v>1079.982</v>
      </c>
      <c r="D22" s="33">
        <v>1027.327</v>
      </c>
    </row>
    <row r="23" spans="1:4" ht="12.75">
      <c r="A23" s="7">
        <v>1996</v>
      </c>
      <c r="B23" s="54">
        <v>2053.612</v>
      </c>
      <c r="C23" s="54">
        <v>1183.751</v>
      </c>
      <c r="D23" s="33">
        <v>1069.4</v>
      </c>
    </row>
    <row r="24" spans="1:4" ht="12.75">
      <c r="A24" s="7">
        <v>1997</v>
      </c>
      <c r="B24" s="54">
        <v>2284.225</v>
      </c>
      <c r="C24" s="54">
        <v>1329.069</v>
      </c>
      <c r="D24" s="33">
        <v>1125.009</v>
      </c>
    </row>
    <row r="25" spans="1:4" ht="12.75">
      <c r="A25" s="7">
        <v>1998</v>
      </c>
      <c r="B25" s="54">
        <v>2490.23</v>
      </c>
      <c r="C25" s="54">
        <v>1415.158</v>
      </c>
      <c r="D25" s="33">
        <v>1138.123</v>
      </c>
    </row>
    <row r="26" spans="1:4" ht="12.75">
      <c r="A26" s="7">
        <v>1999</v>
      </c>
      <c r="B26" s="54">
        <v>2718.895</v>
      </c>
      <c r="C26" s="54">
        <v>1482.972</v>
      </c>
      <c r="D26" s="33">
        <v>1157.791</v>
      </c>
    </row>
    <row r="27" spans="1:4" ht="12.75">
      <c r="A27" s="7">
        <v>2000</v>
      </c>
      <c r="B27" s="54">
        <v>3011.072</v>
      </c>
      <c r="C27" s="54">
        <v>1582.343</v>
      </c>
      <c r="D27" s="33">
        <v>1233.817</v>
      </c>
    </row>
    <row r="28" spans="1:4" ht="12.75">
      <c r="A28" s="7">
        <v>2001</v>
      </c>
      <c r="B28" s="54">
        <v>3334.418</v>
      </c>
      <c r="C28" s="54">
        <v>1680.954</v>
      </c>
      <c r="D28" s="33">
        <v>1278.254</v>
      </c>
    </row>
    <row r="29" spans="1:4" ht="12.75">
      <c r="A29" s="7">
        <v>2002</v>
      </c>
      <c r="B29" s="54">
        <v>3696.784</v>
      </c>
      <c r="C29" s="54">
        <v>1786.031</v>
      </c>
      <c r="D29" s="33">
        <v>1333.48</v>
      </c>
    </row>
    <row r="30" spans="1:4" ht="12.75">
      <c r="A30" s="7">
        <v>2003</v>
      </c>
      <c r="B30" s="54">
        <v>4157.822</v>
      </c>
      <c r="C30" s="54">
        <v>1949.493</v>
      </c>
      <c r="D30" s="33">
        <v>1377.81</v>
      </c>
    </row>
    <row r="31" spans="1:4" ht="12.75">
      <c r="A31" s="7">
        <v>2004</v>
      </c>
      <c r="B31" s="54">
        <v>4697.901</v>
      </c>
      <c r="C31" s="54">
        <v>2161.574</v>
      </c>
      <c r="D31" s="33">
        <v>1494.694</v>
      </c>
    </row>
    <row r="32" spans="1:4" ht="12.75">
      <c r="A32" s="7">
        <v>2005</v>
      </c>
      <c r="B32" s="54">
        <v>5364.259</v>
      </c>
      <c r="C32" s="54">
        <v>2434.365</v>
      </c>
      <c r="D32" s="33">
        <v>1584.604</v>
      </c>
    </row>
    <row r="33" spans="1:4" ht="12.75">
      <c r="A33" s="10">
        <v>2006</v>
      </c>
      <c r="B33" s="54">
        <v>6242.02</v>
      </c>
      <c r="C33" s="54">
        <v>2756.432</v>
      </c>
      <c r="D33" s="33">
        <v>1700.937</v>
      </c>
    </row>
    <row r="34" spans="1:4" ht="12.75">
      <c r="A34" s="10">
        <v>2007</v>
      </c>
      <c r="B34" s="54">
        <v>7337.638</v>
      </c>
      <c r="C34" s="54">
        <v>3118.086</v>
      </c>
      <c r="D34" s="33">
        <v>1857.663</v>
      </c>
    </row>
    <row r="35" spans="1:4" ht="12.75">
      <c r="A35" s="10">
        <v>2008</v>
      </c>
      <c r="B35" s="54">
        <v>8217.399</v>
      </c>
      <c r="C35" s="54">
        <v>3389.998</v>
      </c>
      <c r="D35" s="33">
        <v>1995.774</v>
      </c>
    </row>
    <row r="36" spans="1:4" ht="12.75">
      <c r="A36" s="12">
        <v>2009</v>
      </c>
      <c r="B36" s="55">
        <v>9046.99</v>
      </c>
      <c r="C36" s="55">
        <v>3615.326</v>
      </c>
      <c r="D36" s="40">
        <v>2010.332</v>
      </c>
    </row>
    <row r="37" spans="1:3" ht="12.75">
      <c r="A37" s="10"/>
      <c r="B37" s="32"/>
      <c r="C37" s="32"/>
    </row>
    <row r="38" spans="1:7" ht="12.75">
      <c r="A38" s="118" t="s">
        <v>304</v>
      </c>
      <c r="B38" s="106"/>
      <c r="C38" s="106"/>
      <c r="D38" s="106"/>
      <c r="E38" s="106"/>
      <c r="F38" s="106"/>
      <c r="G38" s="106"/>
    </row>
    <row r="39" spans="1:7" ht="12.75">
      <c r="A39" s="106"/>
      <c r="B39" s="106"/>
      <c r="C39" s="106"/>
      <c r="D39" s="106"/>
      <c r="E39" s="106"/>
      <c r="F39" s="106"/>
      <c r="G39" s="106"/>
    </row>
    <row r="40" spans="1:7" ht="12.75">
      <c r="A40" s="106"/>
      <c r="B40" s="106"/>
      <c r="C40" s="106"/>
      <c r="D40" s="106"/>
      <c r="E40" s="106"/>
      <c r="F40" s="106"/>
      <c r="G40" s="106"/>
    </row>
    <row r="41" spans="1:7" ht="12.75">
      <c r="A41" s="106"/>
      <c r="B41" s="106"/>
      <c r="C41" s="106"/>
      <c r="D41" s="106"/>
      <c r="E41" s="106"/>
      <c r="F41" s="106"/>
      <c r="G41" s="106"/>
    </row>
    <row r="42" spans="1:3" ht="12.75">
      <c r="A42" s="10"/>
      <c r="B42" s="32"/>
      <c r="C42" s="32"/>
    </row>
    <row r="43" spans="1:8" ht="12.75" customHeight="1">
      <c r="A43" s="119" t="s">
        <v>310</v>
      </c>
      <c r="B43" s="119"/>
      <c r="C43" s="119"/>
      <c r="D43" s="119"/>
      <c r="E43" s="119"/>
      <c r="F43" s="119"/>
      <c r="G43" s="119"/>
      <c r="H43" s="106"/>
    </row>
    <row r="44" spans="1:8" ht="12.75" customHeight="1">
      <c r="A44" s="120"/>
      <c r="B44" s="120"/>
      <c r="C44" s="120"/>
      <c r="D44" s="120"/>
      <c r="E44" s="120"/>
      <c r="F44" s="120"/>
      <c r="G44" s="120"/>
      <c r="H44" s="106"/>
    </row>
    <row r="45" spans="1:8" ht="12.75" customHeight="1">
      <c r="A45" s="106"/>
      <c r="B45" s="106"/>
      <c r="C45" s="106"/>
      <c r="D45" s="106"/>
      <c r="E45" s="106"/>
      <c r="F45" s="106"/>
      <c r="G45" s="106"/>
      <c r="H45" s="106"/>
    </row>
    <row r="46" spans="1:8" ht="12.75" customHeight="1">
      <c r="A46" s="31"/>
      <c r="B46" s="31"/>
      <c r="C46" s="31"/>
      <c r="D46" s="31"/>
      <c r="E46" s="31"/>
      <c r="F46" s="31"/>
      <c r="G46" s="31"/>
      <c r="H46" s="31"/>
    </row>
    <row r="47" spans="1:6" ht="12.75" customHeight="1">
      <c r="A47" s="106" t="s">
        <v>87</v>
      </c>
      <c r="B47" s="106"/>
      <c r="C47" s="106"/>
      <c r="D47" s="106"/>
      <c r="E47" s="106"/>
      <c r="F47" s="106"/>
    </row>
    <row r="48" spans="1:6" ht="12.75">
      <c r="A48" s="106"/>
      <c r="B48" s="106"/>
      <c r="C48" s="106"/>
      <c r="D48" s="106"/>
      <c r="E48" s="106"/>
      <c r="F48" s="106"/>
    </row>
    <row r="49" spans="1:6" ht="12.75">
      <c r="A49" s="106"/>
      <c r="B49" s="106"/>
      <c r="C49" s="106"/>
      <c r="D49" s="106"/>
      <c r="E49" s="106"/>
      <c r="F49" s="106"/>
    </row>
    <row r="50" spans="1:6" ht="12.75">
      <c r="A50" s="106"/>
      <c r="B50" s="106"/>
      <c r="C50" s="106"/>
      <c r="D50" s="106"/>
      <c r="E50" s="106"/>
      <c r="F50" s="106"/>
    </row>
  </sheetData>
  <sheetProtection/>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3" width="13.7109375" style="33" customWidth="1"/>
    <col min="4" max="4" width="13.7109375" style="0" customWidth="1"/>
  </cols>
  <sheetData>
    <row r="1" spans="1:7" ht="12.75" customHeight="1">
      <c r="A1" s="113" t="s">
        <v>311</v>
      </c>
      <c r="B1" s="106"/>
      <c r="C1" s="106"/>
      <c r="D1" s="106"/>
      <c r="E1" s="106"/>
      <c r="F1" s="106"/>
      <c r="G1" s="107"/>
    </row>
    <row r="2" spans="1:7" ht="12.75" customHeight="1">
      <c r="A2" s="107"/>
      <c r="B2" s="107"/>
      <c r="C2" s="107"/>
      <c r="D2" s="107"/>
      <c r="E2" s="107"/>
      <c r="F2" s="107"/>
      <c r="G2" s="107"/>
    </row>
    <row r="3" ht="12.75">
      <c r="A3" s="1"/>
    </row>
    <row r="4" spans="1:4" ht="12.75">
      <c r="A4" s="34" t="s">
        <v>5</v>
      </c>
      <c r="B4" s="35" t="s">
        <v>62</v>
      </c>
      <c r="C4" s="35" t="s">
        <v>63</v>
      </c>
      <c r="D4" s="17" t="s">
        <v>65</v>
      </c>
    </row>
    <row r="5" spans="1:4" ht="12.75">
      <c r="A5" s="36"/>
      <c r="B5" s="117" t="s">
        <v>309</v>
      </c>
      <c r="C5" s="117"/>
      <c r="D5" s="117"/>
    </row>
    <row r="7" spans="1:4" ht="12.75">
      <c r="A7" s="7">
        <v>1980</v>
      </c>
      <c r="B7" s="37">
        <v>250.831</v>
      </c>
      <c r="C7" s="37">
        <v>415.92</v>
      </c>
      <c r="D7" s="37">
        <v>3741</v>
      </c>
    </row>
    <row r="8" spans="1:4" ht="12.75">
      <c r="A8" s="7">
        <v>1981</v>
      </c>
      <c r="B8" s="37">
        <v>284.661</v>
      </c>
      <c r="C8" s="37">
        <v>472.123</v>
      </c>
      <c r="D8" s="37">
        <v>3820.741</v>
      </c>
    </row>
    <row r="9" spans="1:4" ht="12.75">
      <c r="A9" s="7">
        <v>1982</v>
      </c>
      <c r="B9" s="37">
        <v>324.382</v>
      </c>
      <c r="C9" s="37">
        <v>509.671</v>
      </c>
      <c r="D9" s="37">
        <v>3983.779</v>
      </c>
    </row>
    <row r="10" spans="1:4" ht="12.75">
      <c r="A10" s="7">
        <v>1983</v>
      </c>
      <c r="B10" s="37">
        <v>369.05</v>
      </c>
      <c r="C10" s="37">
        <v>551.058</v>
      </c>
      <c r="D10" s="37">
        <v>3909.594</v>
      </c>
    </row>
    <row r="11" spans="1:4" ht="12.75">
      <c r="A11" s="7">
        <v>1984</v>
      </c>
      <c r="B11" s="37">
        <v>435.415</v>
      </c>
      <c r="C11" s="37">
        <v>585.173</v>
      </c>
      <c r="D11" s="37">
        <v>4175.14</v>
      </c>
    </row>
    <row r="12" spans="1:4" ht="12.75">
      <c r="A12" s="7">
        <v>1985</v>
      </c>
      <c r="B12" s="37">
        <v>501.969</v>
      </c>
      <c r="C12" s="37">
        <v>618.585</v>
      </c>
      <c r="D12" s="37">
        <v>4539.581</v>
      </c>
    </row>
    <row r="13" spans="1:4" ht="12.75">
      <c r="A13" s="7">
        <v>1986</v>
      </c>
      <c r="B13" s="37">
        <v>549.616</v>
      </c>
      <c r="C13" s="37">
        <v>648.794</v>
      </c>
      <c r="D13" s="37">
        <v>4886.559</v>
      </c>
    </row>
    <row r="14" spans="1:4" ht="12.75">
      <c r="A14" s="7">
        <v>1987</v>
      </c>
      <c r="B14" s="37">
        <v>620.822</v>
      </c>
      <c r="C14" s="37">
        <v>680.5</v>
      </c>
      <c r="D14" s="37">
        <v>5105.275</v>
      </c>
    </row>
    <row r="15" spans="1:4" ht="12.75">
      <c r="A15" s="7">
        <v>1988</v>
      </c>
      <c r="B15" s="37">
        <v>703.599</v>
      </c>
      <c r="C15" s="37">
        <v>745.896</v>
      </c>
      <c r="D15" s="37">
        <v>5192.418</v>
      </c>
    </row>
    <row r="16" spans="1:4" ht="12.75">
      <c r="A16" s="7">
        <v>1989</v>
      </c>
      <c r="B16" s="37">
        <v>748.787</v>
      </c>
      <c r="C16" s="37">
        <v>809.476</v>
      </c>
      <c r="D16" s="37">
        <v>5457.256</v>
      </c>
    </row>
    <row r="17" spans="1:4" ht="12.75">
      <c r="A17" s="7">
        <v>1990</v>
      </c>
      <c r="B17" s="37">
        <v>795.691</v>
      </c>
      <c r="C17" s="37">
        <v>869.648</v>
      </c>
      <c r="D17" s="37">
        <v>5335.415</v>
      </c>
    </row>
    <row r="18" spans="1:4" ht="12.75">
      <c r="A18" s="7">
        <v>1991</v>
      </c>
      <c r="B18" s="37">
        <v>888.2</v>
      </c>
      <c r="C18" s="37">
        <v>900.851</v>
      </c>
      <c r="D18" s="37">
        <v>5487.887</v>
      </c>
    </row>
    <row r="19" spans="1:4" ht="12.75">
      <c r="A19" s="7">
        <v>1992</v>
      </c>
      <c r="B19" s="37">
        <v>1026.379</v>
      </c>
      <c r="C19" s="37">
        <v>943.144</v>
      </c>
      <c r="D19" s="37">
        <v>5496.995</v>
      </c>
    </row>
    <row r="20" spans="1:4" ht="12.75">
      <c r="A20" s="7">
        <v>1993</v>
      </c>
      <c r="B20" s="37">
        <v>1182.375</v>
      </c>
      <c r="C20" s="37">
        <v>991.416</v>
      </c>
      <c r="D20" s="37">
        <v>5801.856</v>
      </c>
    </row>
    <row r="21" spans="1:4" ht="12.75">
      <c r="A21" s="7">
        <v>1994</v>
      </c>
      <c r="B21" s="37">
        <v>1350.24</v>
      </c>
      <c r="C21" s="37">
        <v>1054.05</v>
      </c>
      <c r="D21" s="37">
        <v>6172.767</v>
      </c>
    </row>
    <row r="22" spans="1:4" ht="12.75">
      <c r="A22" s="7">
        <v>1995</v>
      </c>
      <c r="B22" s="37">
        <v>1512.566</v>
      </c>
      <c r="C22" s="37">
        <v>1133.069</v>
      </c>
      <c r="D22" s="37">
        <v>6466.263</v>
      </c>
    </row>
    <row r="23" spans="1:4" ht="12.75">
      <c r="A23" s="7">
        <v>1996</v>
      </c>
      <c r="B23" s="37">
        <v>1677.938</v>
      </c>
      <c r="C23" s="37">
        <v>1218.842</v>
      </c>
      <c r="D23" s="37">
        <v>6628.93</v>
      </c>
    </row>
    <row r="24" spans="1:4" ht="12.75">
      <c r="A24" s="7">
        <v>1997</v>
      </c>
      <c r="B24" s="37">
        <v>1847.69</v>
      </c>
      <c r="C24" s="37">
        <v>1343.647</v>
      </c>
      <c r="D24" s="37">
        <v>6869.03</v>
      </c>
    </row>
    <row r="25" spans="1:4" ht="12.75">
      <c r="A25" s="7">
        <v>1998</v>
      </c>
      <c r="B25" s="37">
        <v>1996</v>
      </c>
      <c r="C25" s="37">
        <v>1405.327</v>
      </c>
      <c r="D25" s="37">
        <v>6845.764</v>
      </c>
    </row>
    <row r="26" spans="1:4" ht="12.75">
      <c r="A26" s="7">
        <v>1999</v>
      </c>
      <c r="B26" s="37">
        <v>2161.524</v>
      </c>
      <c r="C26" s="37">
        <v>1447.085</v>
      </c>
      <c r="D26" s="37">
        <v>6860.842</v>
      </c>
    </row>
    <row r="27" spans="1:4" ht="12.75">
      <c r="A27" s="7">
        <v>2000</v>
      </c>
      <c r="B27" s="37">
        <v>2375.731</v>
      </c>
      <c r="C27" s="37">
        <v>1517.704</v>
      </c>
      <c r="D27" s="37">
        <v>7203.514</v>
      </c>
    </row>
    <row r="28" spans="1:4" ht="12.75">
      <c r="A28" s="7">
        <v>2001</v>
      </c>
      <c r="B28" s="37">
        <v>2612.627</v>
      </c>
      <c r="C28" s="37">
        <v>1585.251</v>
      </c>
      <c r="D28" s="37">
        <v>7353.813</v>
      </c>
    </row>
    <row r="29" spans="1:4" ht="12.75">
      <c r="A29" s="7">
        <v>2002</v>
      </c>
      <c r="B29" s="37">
        <v>2877.927</v>
      </c>
      <c r="C29" s="37">
        <v>1656.63</v>
      </c>
      <c r="D29" s="37">
        <v>7559.797</v>
      </c>
    </row>
    <row r="30" spans="1:4" ht="12.75">
      <c r="A30" s="7">
        <v>2003</v>
      </c>
      <c r="B30" s="37">
        <v>3217.456</v>
      </c>
      <c r="C30" s="37">
        <v>1779.113</v>
      </c>
      <c r="D30" s="37">
        <v>7697.896</v>
      </c>
    </row>
    <row r="31" spans="1:4" ht="12.75">
      <c r="A31" s="7">
        <v>2004</v>
      </c>
      <c r="B31" s="37">
        <v>3614.104</v>
      </c>
      <c r="C31" s="37">
        <v>1941.621</v>
      </c>
      <c r="D31" s="37">
        <v>8231.328</v>
      </c>
    </row>
    <row r="32" spans="1:4" ht="12.75">
      <c r="A32" s="7">
        <v>2005</v>
      </c>
      <c r="B32" s="37">
        <v>4102.495</v>
      </c>
      <c r="C32" s="37">
        <v>2153.128</v>
      </c>
      <c r="D32" s="37">
        <v>8603.361</v>
      </c>
    </row>
    <row r="33" spans="1:4" ht="12.75">
      <c r="A33" s="10">
        <v>2006</v>
      </c>
      <c r="B33" s="37">
        <v>4748.661</v>
      </c>
      <c r="C33" s="37">
        <v>2401.605</v>
      </c>
      <c r="D33" s="37">
        <v>9166.298</v>
      </c>
    </row>
    <row r="34" spans="1:4" ht="12.75">
      <c r="A34" s="10">
        <v>2007</v>
      </c>
      <c r="B34" s="37">
        <v>5553.39</v>
      </c>
      <c r="C34" s="37">
        <v>2676.584</v>
      </c>
      <c r="D34" s="37">
        <v>9900.056</v>
      </c>
    </row>
    <row r="35" spans="1:4" ht="12.75">
      <c r="A35" s="10">
        <v>2008</v>
      </c>
      <c r="B35" s="37">
        <v>6187.707</v>
      </c>
      <c r="C35" s="37">
        <v>2867.872</v>
      </c>
      <c r="D35" s="37">
        <v>10525.522</v>
      </c>
    </row>
    <row r="36" spans="1:4" ht="12.75">
      <c r="A36" s="12">
        <v>2009</v>
      </c>
      <c r="B36" s="38">
        <v>6778.091</v>
      </c>
      <c r="C36" s="38">
        <v>3015.129</v>
      </c>
      <c r="D36" s="38">
        <v>10498.881</v>
      </c>
    </row>
    <row r="37" spans="1:4" ht="12.75">
      <c r="A37" s="10"/>
      <c r="B37" s="39"/>
      <c r="C37" s="39"/>
      <c r="D37" s="39"/>
    </row>
    <row r="38" spans="1:7" ht="12.75">
      <c r="A38" s="116" t="s">
        <v>304</v>
      </c>
      <c r="B38" s="106"/>
      <c r="C38" s="106"/>
      <c r="D38" s="106"/>
      <c r="E38" s="106"/>
      <c r="F38" s="106"/>
      <c r="G38" s="106"/>
    </row>
    <row r="39" spans="1:7" ht="12.75">
      <c r="A39" s="106"/>
      <c r="B39" s="106"/>
      <c r="C39" s="106"/>
      <c r="D39" s="106"/>
      <c r="E39" s="106"/>
      <c r="F39" s="106"/>
      <c r="G39" s="106"/>
    </row>
    <row r="40" spans="1:7" ht="12.75">
      <c r="A40" s="106"/>
      <c r="B40" s="106"/>
      <c r="C40" s="106"/>
      <c r="D40" s="106"/>
      <c r="E40" s="106"/>
      <c r="F40" s="106"/>
      <c r="G40" s="106"/>
    </row>
    <row r="41" spans="1:7" ht="12.75" customHeight="1">
      <c r="A41" s="106"/>
      <c r="B41" s="106"/>
      <c r="C41" s="106"/>
      <c r="D41" s="106"/>
      <c r="E41" s="106"/>
      <c r="F41" s="106"/>
      <c r="G41" s="106"/>
    </row>
    <row r="42" spans="1:3" ht="12.75">
      <c r="A42" s="10"/>
      <c r="B42" s="32"/>
      <c r="C42" s="32"/>
    </row>
    <row r="43" spans="1:8" ht="12.75" customHeight="1">
      <c r="A43" s="119" t="s">
        <v>310</v>
      </c>
      <c r="B43" s="119"/>
      <c r="C43" s="119"/>
      <c r="D43" s="119"/>
      <c r="E43" s="119"/>
      <c r="F43" s="119"/>
      <c r="G43" s="119"/>
      <c r="H43" s="106"/>
    </row>
    <row r="44" spans="1:8" ht="12.75">
      <c r="A44" s="120"/>
      <c r="B44" s="120"/>
      <c r="C44" s="120"/>
      <c r="D44" s="120"/>
      <c r="E44" s="120"/>
      <c r="F44" s="120"/>
      <c r="G44" s="120"/>
      <c r="H44" s="106"/>
    </row>
    <row r="45" spans="1:8" ht="12.75">
      <c r="A45" s="106"/>
      <c r="B45" s="106"/>
      <c r="C45" s="106"/>
      <c r="D45" s="106"/>
      <c r="E45" s="106"/>
      <c r="F45" s="106"/>
      <c r="G45" s="106"/>
      <c r="H45" s="106"/>
    </row>
    <row r="46" spans="1:8" ht="12.75">
      <c r="A46" s="14"/>
      <c r="B46" s="14"/>
      <c r="C46" s="14"/>
      <c r="D46" s="14"/>
      <c r="E46" s="14"/>
      <c r="F46" s="14"/>
      <c r="G46" s="14"/>
      <c r="H46" s="14"/>
    </row>
    <row r="47" spans="1:6" ht="12.75">
      <c r="A47" s="106" t="s">
        <v>87</v>
      </c>
      <c r="B47" s="106"/>
      <c r="C47" s="106"/>
      <c r="D47" s="106"/>
      <c r="E47" s="106"/>
      <c r="F47" s="106"/>
    </row>
    <row r="48" spans="1:6" ht="12.75">
      <c r="A48" s="106"/>
      <c r="B48" s="106"/>
      <c r="C48" s="106"/>
      <c r="D48" s="106"/>
      <c r="E48" s="106"/>
      <c r="F48" s="106"/>
    </row>
    <row r="49" spans="1:6" ht="12.75">
      <c r="A49" s="106"/>
      <c r="B49" s="106"/>
      <c r="C49" s="106"/>
      <c r="D49" s="106"/>
      <c r="E49" s="106"/>
      <c r="F49" s="106"/>
    </row>
    <row r="50" spans="1:6" ht="12.75">
      <c r="A50" s="106"/>
      <c r="B50" s="106"/>
      <c r="C50" s="106"/>
      <c r="D50" s="106"/>
      <c r="E50" s="106"/>
      <c r="F50" s="106"/>
    </row>
  </sheetData>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78"/>
  <sheetViews>
    <sheetView zoomScaleSheetLayoutView="100" workbookViewId="0" topLeftCell="A1">
      <selection activeCell="A1" sqref="A1:E2"/>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13" t="s">
        <v>66</v>
      </c>
      <c r="B1" s="121"/>
      <c r="C1" s="121"/>
      <c r="D1" s="121"/>
      <c r="E1" s="121"/>
    </row>
    <row r="2" spans="1:5" ht="12.75" customHeight="1">
      <c r="A2" s="121"/>
      <c r="B2" s="121"/>
      <c r="C2" s="121"/>
      <c r="D2" s="121"/>
      <c r="E2" s="121"/>
    </row>
    <row r="4" spans="1:8" ht="12.75">
      <c r="A4" s="16" t="s">
        <v>5</v>
      </c>
      <c r="B4" s="17" t="s">
        <v>67</v>
      </c>
      <c r="C4" s="17" t="s">
        <v>68</v>
      </c>
      <c r="D4" s="24" t="s">
        <v>69</v>
      </c>
      <c r="E4" s="25"/>
      <c r="F4" s="14"/>
      <c r="G4" s="14"/>
      <c r="H4" s="14"/>
    </row>
    <row r="5" spans="1:4" ht="12.75">
      <c r="A5" s="5"/>
      <c r="B5" s="122" t="s">
        <v>64</v>
      </c>
      <c r="C5" s="122"/>
      <c r="D5" s="122"/>
    </row>
    <row r="6" spans="1:4" ht="12.75">
      <c r="A6" s="5"/>
      <c r="B6" s="5"/>
      <c r="C6" s="5"/>
      <c r="D6" s="5"/>
    </row>
    <row r="7" spans="1:8" ht="12.75">
      <c r="A7" s="10">
        <v>1960</v>
      </c>
      <c r="B7" s="41">
        <v>4.67567</v>
      </c>
      <c r="C7" s="41">
        <f>3690.5/1000</f>
        <v>3.6905</v>
      </c>
      <c r="D7" s="41">
        <v>0</v>
      </c>
      <c r="E7" s="42"/>
      <c r="F7" s="18"/>
      <c r="G7" s="18"/>
      <c r="H7" s="18"/>
    </row>
    <row r="8" spans="1:8" ht="12.75">
      <c r="A8" s="10">
        <v>1961</v>
      </c>
      <c r="B8" s="41">
        <v>5.2437</v>
      </c>
      <c r="C8" s="41">
        <v>3.9879</v>
      </c>
      <c r="D8" s="41">
        <v>0</v>
      </c>
      <c r="E8" s="42"/>
      <c r="F8" s="18"/>
      <c r="G8" s="18"/>
      <c r="H8" s="18"/>
    </row>
    <row r="9" spans="1:8" ht="12.75">
      <c r="A9" s="10">
        <v>1962</v>
      </c>
      <c r="B9" s="41">
        <v>5.55437</v>
      </c>
      <c r="C9" s="41">
        <v>4.0166</v>
      </c>
      <c r="D9" s="41">
        <v>0</v>
      </c>
      <c r="E9" s="42"/>
      <c r="F9" s="18"/>
      <c r="G9" s="18"/>
      <c r="H9" s="18"/>
    </row>
    <row r="10" spans="1:8" ht="12.75">
      <c r="A10" s="10">
        <v>1963</v>
      </c>
      <c r="B10" s="41">
        <v>5.7523</v>
      </c>
      <c r="C10" s="41">
        <v>3.9312</v>
      </c>
      <c r="D10" s="41">
        <v>0</v>
      </c>
      <c r="E10" s="42"/>
      <c r="F10" s="18"/>
      <c r="G10" s="18"/>
      <c r="H10" s="18"/>
    </row>
    <row r="11" spans="1:8" ht="12.75">
      <c r="A11" s="10">
        <v>1964</v>
      </c>
      <c r="B11" s="41">
        <v>5.924</v>
      </c>
      <c r="C11" s="41">
        <v>3.8005</v>
      </c>
      <c r="D11" s="41">
        <v>0</v>
      </c>
      <c r="E11" s="42"/>
      <c r="F11" s="18"/>
      <c r="G11" s="18"/>
      <c r="H11" s="18"/>
    </row>
    <row r="12" spans="1:8" ht="12.75">
      <c r="A12" s="10">
        <v>1965</v>
      </c>
      <c r="B12" s="41">
        <v>6.48942</v>
      </c>
      <c r="C12" s="41">
        <v>3.7089</v>
      </c>
      <c r="D12" s="41">
        <v>0</v>
      </c>
      <c r="E12" s="42"/>
      <c r="F12" s="18"/>
      <c r="G12" s="18"/>
      <c r="H12" s="18"/>
    </row>
    <row r="13" spans="1:8" ht="12.75">
      <c r="A13" s="10">
        <v>1966</v>
      </c>
      <c r="B13" s="41">
        <v>6.45859</v>
      </c>
      <c r="C13" s="41">
        <v>3.6953</v>
      </c>
      <c r="D13" s="41">
        <v>0</v>
      </c>
      <c r="E13" s="42"/>
      <c r="F13" s="18"/>
      <c r="G13" s="18"/>
      <c r="H13" s="18"/>
    </row>
    <row r="14" spans="1:8" ht="12.75">
      <c r="A14" s="10">
        <v>1967</v>
      </c>
      <c r="B14" s="41">
        <v>6.35811</v>
      </c>
      <c r="C14" s="41">
        <v>3.57252</v>
      </c>
      <c r="D14" s="41">
        <v>0</v>
      </c>
      <c r="E14" s="42"/>
      <c r="F14" s="18"/>
      <c r="G14" s="18"/>
      <c r="H14" s="18"/>
    </row>
    <row r="15" spans="1:8" ht="12.75">
      <c r="A15" s="10">
        <v>1968</v>
      </c>
      <c r="B15" s="41">
        <v>6.91392</v>
      </c>
      <c r="C15" s="41">
        <v>3.33786</v>
      </c>
      <c r="D15" s="41">
        <f>1.07/1000</f>
        <v>0.00107</v>
      </c>
      <c r="E15" s="42"/>
      <c r="F15" s="18"/>
      <c r="G15" s="18"/>
      <c r="H15" s="18"/>
    </row>
    <row r="16" spans="1:8" ht="12.75">
      <c r="A16" s="10">
        <v>1969</v>
      </c>
      <c r="B16" s="41">
        <v>6.8889</v>
      </c>
      <c r="C16" s="41">
        <v>3.24082</v>
      </c>
      <c r="D16" s="41">
        <f>0.48/1000</f>
        <v>0.00047999999999999996</v>
      </c>
      <c r="E16" s="42"/>
      <c r="F16" s="18"/>
      <c r="G16" s="18"/>
      <c r="H16" s="18"/>
    </row>
    <row r="17" spans="1:8" ht="12.75">
      <c r="A17" s="10">
        <v>1970</v>
      </c>
      <c r="B17" s="41">
        <v>6.71288</v>
      </c>
      <c r="C17" s="41">
        <v>3.32133</v>
      </c>
      <c r="D17" s="41">
        <f>10.7/1000</f>
        <v>0.0107</v>
      </c>
      <c r="E17" s="42"/>
      <c r="F17" s="18"/>
      <c r="G17" s="18"/>
      <c r="H17" s="18"/>
    </row>
    <row r="18" spans="1:8" ht="12.75">
      <c r="A18" s="10">
        <v>1971</v>
      </c>
      <c r="B18" s="41">
        <v>7.28362</v>
      </c>
      <c r="C18" s="41">
        <v>3.63387</v>
      </c>
      <c r="D18" s="41">
        <f>22/1000</f>
        <v>0.022</v>
      </c>
      <c r="E18" s="42"/>
      <c r="F18" s="18"/>
      <c r="G18" s="18"/>
      <c r="H18" s="18"/>
    </row>
    <row r="19" spans="1:8" ht="12.75">
      <c r="A19" s="10">
        <v>1972</v>
      </c>
      <c r="B19" s="41">
        <v>8.84389</v>
      </c>
      <c r="C19" s="41">
        <v>4.35756</v>
      </c>
      <c r="D19" s="41">
        <f>271.61/1000</f>
        <v>0.27161</v>
      </c>
      <c r="E19" s="42"/>
      <c r="F19" s="18"/>
      <c r="G19" s="18"/>
      <c r="H19" s="18"/>
    </row>
    <row r="20" spans="1:8" ht="12.75">
      <c r="A20" s="10">
        <v>1973</v>
      </c>
      <c r="B20" s="41">
        <v>8.70293</v>
      </c>
      <c r="C20" s="41">
        <v>4.46127</v>
      </c>
      <c r="D20" s="41">
        <f>29.25/1000</f>
        <v>0.02925</v>
      </c>
      <c r="E20" s="42"/>
      <c r="F20" s="18"/>
      <c r="G20" s="18"/>
      <c r="H20" s="18"/>
    </row>
    <row r="21" spans="1:8" ht="12.75">
      <c r="A21" s="10">
        <v>1974</v>
      </c>
      <c r="B21" s="41">
        <v>11.17976</v>
      </c>
      <c r="C21" s="41">
        <v>5.33699</v>
      </c>
      <c r="D21" s="41">
        <f>16.7/1000</f>
        <v>0.0167</v>
      </c>
      <c r="E21" s="42"/>
      <c r="F21" s="18"/>
      <c r="G21" s="18"/>
      <c r="H21" s="18"/>
    </row>
    <row r="22" spans="1:8" ht="12.75">
      <c r="A22" s="10">
        <v>1975</v>
      </c>
      <c r="B22" s="41">
        <v>13.25398</v>
      </c>
      <c r="C22" s="41">
        <v>6.26883</v>
      </c>
      <c r="D22" s="41">
        <f>19.27/1000</f>
        <v>0.01927</v>
      </c>
      <c r="E22" s="42"/>
      <c r="F22" s="18"/>
      <c r="G22" s="18"/>
      <c r="H22" s="18"/>
    </row>
    <row r="23" spans="1:8" ht="12.75">
      <c r="A23" s="10">
        <v>1976</v>
      </c>
      <c r="B23" s="41">
        <v>13.24816</v>
      </c>
      <c r="C23" s="41">
        <v>6.57969</v>
      </c>
      <c r="D23" s="41">
        <f>130.71/1000</f>
        <v>0.13071000000000002</v>
      </c>
      <c r="E23" s="42"/>
      <c r="F23" s="18"/>
      <c r="G23" s="18"/>
      <c r="H23" s="18"/>
    </row>
    <row r="24" spans="1:8" ht="12.75">
      <c r="A24" s="10">
        <v>1977</v>
      </c>
      <c r="B24" s="41">
        <v>14.95565</v>
      </c>
      <c r="C24" s="41">
        <v>7.20444</v>
      </c>
      <c r="D24" s="41">
        <f>167.64/1000</f>
        <v>0.16763999999999998</v>
      </c>
      <c r="E24" s="42"/>
      <c r="F24" s="18"/>
      <c r="G24" s="18"/>
      <c r="H24" s="18"/>
    </row>
    <row r="25" spans="1:8" ht="12.75">
      <c r="A25" s="10">
        <v>1978</v>
      </c>
      <c r="B25" s="41">
        <v>19.14766</v>
      </c>
      <c r="C25" s="41">
        <v>9.40807</v>
      </c>
      <c r="D25" s="41">
        <f>661.49/1000</f>
        <v>0.66149</v>
      </c>
      <c r="E25" s="42"/>
      <c r="F25" s="18"/>
      <c r="G25" s="18"/>
      <c r="H25" s="18"/>
    </row>
    <row r="26" spans="1:8" ht="12.75">
      <c r="A26" s="10">
        <v>1979</v>
      </c>
      <c r="B26" s="41">
        <v>21.8408</v>
      </c>
      <c r="C26" s="41">
        <v>11.71559</v>
      </c>
      <c r="D26" s="41">
        <f>522.53/1000</f>
        <v>0.5225299999999999</v>
      </c>
      <c r="E26" s="42"/>
      <c r="F26" s="18"/>
      <c r="G26" s="18"/>
      <c r="H26" s="18"/>
    </row>
    <row r="27" spans="1:8" ht="12.75">
      <c r="A27" s="10">
        <v>1980</v>
      </c>
      <c r="B27" s="41">
        <v>26.19505</v>
      </c>
      <c r="C27" s="41">
        <v>12.96751</v>
      </c>
      <c r="D27" s="41">
        <f>1156.21/1000</f>
        <v>1.15621</v>
      </c>
      <c r="E27" s="42"/>
      <c r="F27" s="18"/>
      <c r="G27" s="18"/>
      <c r="H27" s="18"/>
    </row>
    <row r="28" spans="1:8" ht="12.75">
      <c r="A28" s="10">
        <v>1981</v>
      </c>
      <c r="B28" s="41">
        <v>24.60395</v>
      </c>
      <c r="C28" s="41">
        <v>12.16283</v>
      </c>
      <c r="D28" s="41">
        <f>220.42/1000</f>
        <v>0.22041999999999998</v>
      </c>
      <c r="E28" s="42"/>
      <c r="F28" s="18"/>
      <c r="G28" s="18"/>
      <c r="H28" s="18"/>
    </row>
    <row r="29" spans="1:8" ht="12.75">
      <c r="A29" s="10">
        <v>1982</v>
      </c>
      <c r="B29" s="41">
        <v>27.03698</v>
      </c>
      <c r="C29" s="41">
        <v>12.48984</v>
      </c>
      <c r="D29" s="41">
        <f>74.21/1000</f>
        <v>0.07421</v>
      </c>
      <c r="E29" s="42"/>
      <c r="F29" s="18"/>
      <c r="G29" s="18"/>
      <c r="H29" s="18"/>
    </row>
    <row r="30" spans="1:8" ht="12.75">
      <c r="A30" s="10">
        <v>1983</v>
      </c>
      <c r="B30" s="41">
        <v>26.77046</v>
      </c>
      <c r="C30" s="41">
        <v>13.32617</v>
      </c>
      <c r="D30" s="41">
        <f>148.19/1000</f>
        <v>0.14819</v>
      </c>
      <c r="E30" s="42"/>
      <c r="F30" s="18"/>
      <c r="G30" s="18"/>
      <c r="H30" s="18"/>
    </row>
    <row r="31" spans="1:8" ht="12.75">
      <c r="A31" s="10">
        <v>1984</v>
      </c>
      <c r="B31" s="41">
        <v>28.13038</v>
      </c>
      <c r="C31" s="41">
        <v>14.84045</v>
      </c>
      <c r="D31" s="41">
        <f>108.62/1000</f>
        <v>0.10862000000000001</v>
      </c>
      <c r="E31" s="42"/>
      <c r="F31" s="18"/>
      <c r="G31" s="18"/>
      <c r="H31" s="18"/>
    </row>
    <row r="32" spans="1:8" ht="12.75">
      <c r="A32" s="10">
        <v>1985</v>
      </c>
      <c r="B32" s="41">
        <v>28.75547</v>
      </c>
      <c r="C32" s="41">
        <v>17.02622</v>
      </c>
      <c r="D32" s="41">
        <f>279.76/1000</f>
        <v>0.27976</v>
      </c>
      <c r="E32" s="42"/>
      <c r="F32" s="18"/>
      <c r="G32" s="18"/>
      <c r="H32" s="18"/>
    </row>
    <row r="33" spans="1:8" ht="12.75">
      <c r="A33" s="10">
        <v>1986</v>
      </c>
      <c r="B33" s="41">
        <v>35.83601</v>
      </c>
      <c r="C33" s="41">
        <v>20.04154</v>
      </c>
      <c r="D33" s="41">
        <f>302.61/1000</f>
        <v>0.30261</v>
      </c>
      <c r="E33" s="42"/>
      <c r="F33" s="18"/>
      <c r="G33" s="18"/>
      <c r="H33" s="18"/>
    </row>
    <row r="34" spans="1:8" ht="12.75">
      <c r="A34" s="10">
        <v>1987</v>
      </c>
      <c r="B34" s="41">
        <v>40.62923</v>
      </c>
      <c r="C34" s="41">
        <v>22.21344</v>
      </c>
      <c r="D34" s="41">
        <f>190.64/1000</f>
        <v>0.19063999999999998</v>
      </c>
      <c r="E34" s="42"/>
      <c r="F34" s="18"/>
      <c r="G34" s="18"/>
      <c r="H34" s="18"/>
    </row>
    <row r="35" spans="1:8" ht="12.75">
      <c r="A35" s="10">
        <v>1988</v>
      </c>
      <c r="B35" s="41">
        <v>47.09699</v>
      </c>
      <c r="C35" s="41">
        <v>24.74838</v>
      </c>
      <c r="D35" s="41">
        <f>290.17/1000</f>
        <v>0.29017000000000004</v>
      </c>
      <c r="E35" s="42"/>
      <c r="F35" s="18"/>
      <c r="G35" s="18"/>
      <c r="H35" s="18"/>
    </row>
    <row r="36" spans="1:8" ht="12.75">
      <c r="A36" s="10">
        <v>1989</v>
      </c>
      <c r="B36" s="41">
        <v>45.76859</v>
      </c>
      <c r="C36" s="41">
        <v>25.83643</v>
      </c>
      <c r="D36" s="41">
        <f>619.72/1000</f>
        <v>0.61972</v>
      </c>
      <c r="E36" s="42"/>
      <c r="F36" s="18"/>
      <c r="G36" s="18"/>
      <c r="H36" s="18"/>
    </row>
    <row r="37" spans="1:8" ht="12.75">
      <c r="A37" s="10">
        <v>1990</v>
      </c>
      <c r="B37" s="41">
        <v>54.32501</v>
      </c>
      <c r="C37" s="41">
        <v>32.30121</v>
      </c>
      <c r="D37" s="41">
        <f>4312.65/1000</f>
        <v>4.31265</v>
      </c>
      <c r="E37" s="42"/>
      <c r="F37" s="18"/>
      <c r="G37" s="18"/>
      <c r="H37" s="18"/>
    </row>
    <row r="38" spans="1:8" ht="12.75">
      <c r="A38" s="10">
        <v>1991</v>
      </c>
      <c r="B38" s="41">
        <v>58.35878</v>
      </c>
      <c r="C38" s="41">
        <v>36.56423</v>
      </c>
      <c r="D38" s="41">
        <f>6020.68/1000</f>
        <v>6.0206800000000005</v>
      </c>
      <c r="E38" s="42"/>
      <c r="F38" s="18"/>
      <c r="G38" s="18"/>
      <c r="H38" s="18"/>
    </row>
    <row r="39" spans="1:8" ht="12.75">
      <c r="A39" s="10">
        <v>1992</v>
      </c>
      <c r="B39" s="41">
        <v>62.43511</v>
      </c>
      <c r="C39" s="41">
        <v>34.84738</v>
      </c>
      <c r="D39" s="41">
        <f>2996.04/1000</f>
        <v>2.99604</v>
      </c>
      <c r="E39" s="42"/>
      <c r="F39" s="18"/>
      <c r="G39" s="18"/>
      <c r="H39" s="18"/>
    </row>
    <row r="40" spans="1:8" ht="12.75">
      <c r="A40" s="10">
        <v>1993</v>
      </c>
      <c r="B40" s="41">
        <v>56.25941</v>
      </c>
      <c r="C40" s="41">
        <v>33.48315</v>
      </c>
      <c r="D40" s="41">
        <f>2701.02/1000</f>
        <v>2.70102</v>
      </c>
      <c r="E40" s="42"/>
      <c r="F40" s="18"/>
      <c r="G40" s="18"/>
      <c r="H40" s="18"/>
    </row>
    <row r="41" spans="1:8" ht="12.75">
      <c r="A41" s="10">
        <v>1994</v>
      </c>
      <c r="B41" s="41">
        <v>58.96023</v>
      </c>
      <c r="C41" s="41">
        <v>35.24648</v>
      </c>
      <c r="D41" s="41">
        <f>3452.39/1000</f>
        <v>3.45239</v>
      </c>
      <c r="E41" s="42"/>
      <c r="F41" s="18"/>
      <c r="G41" s="18"/>
      <c r="H41" s="18"/>
    </row>
    <row r="42" spans="1:8" ht="12.75">
      <c r="A42" s="10">
        <v>1995</v>
      </c>
      <c r="B42" s="41">
        <v>58.8957</v>
      </c>
      <c r="C42" s="41">
        <v>36.25793</v>
      </c>
      <c r="D42" s="41">
        <f>3723.56/1000</f>
        <v>3.72356</v>
      </c>
      <c r="E42" s="42"/>
      <c r="F42" s="18"/>
      <c r="G42" s="18"/>
      <c r="H42" s="18"/>
    </row>
    <row r="43" spans="1:8" ht="12.75">
      <c r="A43" s="10">
        <v>1996</v>
      </c>
      <c r="B43" s="41">
        <v>55.75058</v>
      </c>
      <c r="C43" s="41">
        <v>36.60637</v>
      </c>
      <c r="D43" s="41">
        <f>3397.67/1000</f>
        <v>3.39767</v>
      </c>
      <c r="E43" s="42"/>
      <c r="F43" s="18"/>
      <c r="G43" s="18"/>
      <c r="H43" s="18"/>
    </row>
    <row r="44" spans="1:8" ht="12.75">
      <c r="A44" s="10">
        <v>1997</v>
      </c>
      <c r="B44" s="41">
        <v>48.65017</v>
      </c>
      <c r="C44" s="41">
        <v>31.35094</v>
      </c>
      <c r="D44" s="41">
        <f>3122.04/1000</f>
        <v>3.12204</v>
      </c>
      <c r="E44" s="42"/>
      <c r="F44" s="18"/>
      <c r="G44" s="18"/>
      <c r="H44" s="18"/>
    </row>
    <row r="45" spans="1:8" ht="12.75">
      <c r="A45" s="10">
        <v>1998</v>
      </c>
      <c r="B45" s="41">
        <v>52.26956</v>
      </c>
      <c r="C45" s="41">
        <v>32.51748</v>
      </c>
      <c r="D45" s="41">
        <f>3011.86/1000</f>
        <v>3.01186</v>
      </c>
      <c r="E45" s="42"/>
      <c r="F45" s="18"/>
      <c r="G45" s="18"/>
      <c r="H45" s="18"/>
    </row>
    <row r="46" spans="1:8" ht="12.75">
      <c r="A46" s="10">
        <v>1999</v>
      </c>
      <c r="B46" s="41">
        <v>53.55072</v>
      </c>
      <c r="C46" s="41">
        <v>33.96974</v>
      </c>
      <c r="D46" s="41">
        <f>2276.88/1000</f>
        <v>2.2768800000000002</v>
      </c>
      <c r="E46" s="42"/>
      <c r="F46" s="18"/>
      <c r="G46" s="18"/>
      <c r="H46" s="18"/>
    </row>
    <row r="47" spans="1:8" ht="12.75">
      <c r="A47" s="10">
        <v>2000</v>
      </c>
      <c r="B47" s="41">
        <v>53.96156</v>
      </c>
      <c r="C47" s="41">
        <v>33.08741</v>
      </c>
      <c r="D47" s="41">
        <v>2.04515</v>
      </c>
      <c r="E47" s="42"/>
      <c r="F47" s="18"/>
      <c r="G47" s="18"/>
      <c r="H47" s="18"/>
    </row>
    <row r="48" spans="1:8" ht="12.75">
      <c r="A48" s="10">
        <v>2001</v>
      </c>
      <c r="B48" s="41">
        <v>52.68723</v>
      </c>
      <c r="C48" s="41">
        <v>33.56226</v>
      </c>
      <c r="D48" s="41">
        <v>2.50143</v>
      </c>
      <c r="E48" s="42"/>
      <c r="F48" s="18"/>
      <c r="G48" s="18"/>
      <c r="H48" s="18"/>
    </row>
    <row r="49" spans="1:8" ht="12.75">
      <c r="A49" s="10">
        <v>2002</v>
      </c>
      <c r="B49" s="41">
        <v>58.57546</v>
      </c>
      <c r="C49" s="41">
        <v>39.88475</v>
      </c>
      <c r="D49" s="41">
        <v>4.53849</v>
      </c>
      <c r="E49" s="42"/>
      <c r="F49" s="18"/>
      <c r="G49" s="18"/>
      <c r="H49" s="18"/>
    </row>
    <row r="50" spans="1:8" ht="12.75">
      <c r="A50" s="10">
        <v>2003</v>
      </c>
      <c r="B50" s="41">
        <v>69.43077</v>
      </c>
      <c r="C50" s="41">
        <v>51.03334</v>
      </c>
      <c r="D50" s="41">
        <v>8.31739</v>
      </c>
      <c r="E50" s="42"/>
      <c r="F50" s="18"/>
      <c r="G50" s="18"/>
      <c r="H50" s="18"/>
    </row>
    <row r="51" spans="1:8" ht="12.75">
      <c r="A51" s="10">
        <v>2004</v>
      </c>
      <c r="B51" s="41">
        <v>79.85483</v>
      </c>
      <c r="C51" s="41">
        <v>57.45777</v>
      </c>
      <c r="D51" s="41">
        <v>7.13411</v>
      </c>
      <c r="E51" s="42"/>
      <c r="F51" s="18"/>
      <c r="G51" s="18"/>
      <c r="H51" s="18"/>
    </row>
    <row r="52" spans="1:8" ht="12.75">
      <c r="A52" s="10">
        <v>2005</v>
      </c>
      <c r="B52" s="41">
        <v>107.83013</v>
      </c>
      <c r="C52" s="41">
        <v>83.7501</v>
      </c>
      <c r="D52" s="41">
        <v>24.99891</v>
      </c>
      <c r="E52" s="42"/>
      <c r="F52" s="18"/>
      <c r="G52" s="18"/>
      <c r="H52" s="18"/>
    </row>
    <row r="53" spans="1:8" ht="12.75">
      <c r="A53" s="10">
        <v>2006</v>
      </c>
      <c r="B53" s="41">
        <v>104.82314</v>
      </c>
      <c r="C53" s="41">
        <v>79.69136</v>
      </c>
      <c r="D53" s="41">
        <v>18.59986</v>
      </c>
      <c r="E53" s="42"/>
      <c r="F53" s="18"/>
      <c r="G53" s="18"/>
      <c r="H53" s="18"/>
    </row>
    <row r="54" spans="1:8" ht="12.75">
      <c r="A54" s="10">
        <v>2007</v>
      </c>
      <c r="B54" s="41">
        <v>104.18107</v>
      </c>
      <c r="C54" s="41">
        <v>75.67675</v>
      </c>
      <c r="D54" s="41">
        <v>9.62389</v>
      </c>
      <c r="E54" s="42"/>
      <c r="F54" s="18"/>
      <c r="G54" s="18"/>
      <c r="H54" s="18"/>
    </row>
    <row r="55" spans="1:8" ht="12.75">
      <c r="A55" s="10">
        <v>2008</v>
      </c>
      <c r="B55" s="41">
        <v>122.29556</v>
      </c>
      <c r="C55" s="41">
        <v>88.17417</v>
      </c>
      <c r="D55" s="41">
        <v>11.06734</v>
      </c>
      <c r="E55" s="42"/>
      <c r="F55" s="43"/>
      <c r="G55" s="18"/>
      <c r="H55" s="18"/>
    </row>
    <row r="56" spans="1:5" ht="12.75">
      <c r="A56" s="12">
        <v>2009</v>
      </c>
      <c r="B56" s="44">
        <v>119.68066</v>
      </c>
      <c r="C56" s="44">
        <v>80.73225000000001</v>
      </c>
      <c r="D56" s="44">
        <v>0.5441</v>
      </c>
      <c r="E56" s="33"/>
    </row>
    <row r="57" spans="1:5" ht="12.75">
      <c r="A57" s="10"/>
      <c r="B57" s="45"/>
      <c r="C57" s="46"/>
      <c r="D57" s="47"/>
      <c r="E57" s="33"/>
    </row>
    <row r="58" ht="12.75">
      <c r="A58" t="s">
        <v>70</v>
      </c>
    </row>
    <row r="59" spans="1:5" ht="12.75" customHeight="1">
      <c r="A59" s="106" t="s">
        <v>71</v>
      </c>
      <c r="B59" s="106"/>
      <c r="C59" s="106"/>
      <c r="D59" s="106"/>
      <c r="E59" s="106"/>
    </row>
    <row r="60" spans="1:5" ht="12.75">
      <c r="A60" s="106"/>
      <c r="B60" s="106"/>
      <c r="C60" s="106"/>
      <c r="D60" s="106"/>
      <c r="E60" s="106"/>
    </row>
    <row r="61" spans="1:5" ht="12.75">
      <c r="A61" s="106"/>
      <c r="B61" s="106"/>
      <c r="C61" s="106"/>
      <c r="D61" s="106"/>
      <c r="E61" s="106"/>
    </row>
    <row r="62" spans="1:5" ht="12.75" customHeight="1">
      <c r="A62" s="106" t="s">
        <v>89</v>
      </c>
      <c r="B62" s="106"/>
      <c r="C62" s="106"/>
      <c r="D62" s="106"/>
      <c r="E62" s="106"/>
    </row>
    <row r="63" spans="1:5" ht="12.75">
      <c r="A63" s="106"/>
      <c r="B63" s="106"/>
      <c r="C63" s="106"/>
      <c r="D63" s="106"/>
      <c r="E63" s="106"/>
    </row>
    <row r="64" spans="1:5" ht="12.75">
      <c r="A64" s="106"/>
      <c r="B64" s="106"/>
      <c r="C64" s="106"/>
      <c r="D64" s="106"/>
      <c r="E64" s="106"/>
    </row>
    <row r="65" spans="1:5" ht="12.75" customHeight="1">
      <c r="A65" s="123" t="s">
        <v>305</v>
      </c>
      <c r="B65" s="106"/>
      <c r="C65" s="106"/>
      <c r="D65" s="106"/>
      <c r="E65" s="106"/>
    </row>
    <row r="66" spans="1:5" ht="12.75">
      <c r="A66" s="106"/>
      <c r="B66" s="106"/>
      <c r="C66" s="106"/>
      <c r="D66" s="106"/>
      <c r="E66" s="106"/>
    </row>
    <row r="67" spans="1:5" ht="12.75">
      <c r="A67" s="106"/>
      <c r="B67" s="106"/>
      <c r="C67" s="106"/>
      <c r="D67" s="106"/>
      <c r="E67" s="106"/>
    </row>
    <row r="68" spans="1:5" ht="12.75">
      <c r="A68" s="106"/>
      <c r="B68" s="106"/>
      <c r="C68" s="106"/>
      <c r="D68" s="106"/>
      <c r="E68" s="106"/>
    </row>
    <row r="70" spans="1:6" ht="12.75" customHeight="1">
      <c r="A70" s="106" t="s">
        <v>312</v>
      </c>
      <c r="B70" s="106"/>
      <c r="C70" s="106"/>
      <c r="D70" s="106"/>
      <c r="E70" s="106"/>
      <c r="F70" s="106"/>
    </row>
    <row r="71" spans="1:6" ht="12.75" customHeight="1">
      <c r="A71" s="106"/>
      <c r="B71" s="106"/>
      <c r="C71" s="106"/>
      <c r="D71" s="106"/>
      <c r="E71" s="106"/>
      <c r="F71" s="106"/>
    </row>
    <row r="72" spans="1:6" ht="12.75" customHeight="1">
      <c r="A72" s="106"/>
      <c r="B72" s="106"/>
      <c r="C72" s="106"/>
      <c r="D72" s="106"/>
      <c r="E72" s="106"/>
      <c r="F72" s="106"/>
    </row>
    <row r="73" spans="1:6" ht="12.75">
      <c r="A73" s="107"/>
      <c r="B73" s="107"/>
      <c r="C73" s="107"/>
      <c r="D73" s="107"/>
      <c r="E73" s="107"/>
      <c r="F73" s="107"/>
    </row>
    <row r="75" spans="1:5" ht="12.75" customHeight="1">
      <c r="A75" s="106" t="s">
        <v>86</v>
      </c>
      <c r="B75" s="106"/>
      <c r="C75" s="106"/>
      <c r="D75" s="106"/>
      <c r="E75" s="106"/>
    </row>
    <row r="76" spans="1:5" ht="12.75">
      <c r="A76" s="106"/>
      <c r="B76" s="106"/>
      <c r="C76" s="106"/>
      <c r="D76" s="106"/>
      <c r="E76" s="106"/>
    </row>
    <row r="77" spans="1:5" ht="12.75">
      <c r="A77" s="106"/>
      <c r="B77" s="106"/>
      <c r="C77" s="106"/>
      <c r="D77" s="106"/>
      <c r="E77" s="106"/>
    </row>
    <row r="78" spans="1:5" ht="12.75">
      <c r="A78" s="106"/>
      <c r="B78" s="106"/>
      <c r="C78" s="106"/>
      <c r="D78" s="106"/>
      <c r="E78" s="106"/>
    </row>
  </sheetData>
  <sheetProtection/>
  <mergeCells count="7">
    <mergeCell ref="A1:E2"/>
    <mergeCell ref="A75:E78"/>
    <mergeCell ref="B5:D5"/>
    <mergeCell ref="A59:E61"/>
    <mergeCell ref="A65:E68"/>
    <mergeCell ref="A62:E64"/>
    <mergeCell ref="A70:F73"/>
  </mergeCells>
  <printOptions/>
  <pageMargins left="0.75" right="0.75" top="1" bottom="1" header="0.5" footer="0.5"/>
  <pageSetup horizontalDpi="600" verticalDpi="600" orientation="portrait" scale="91" r:id="rId1"/>
  <rowBreaks count="1" manualBreakCount="1">
    <brk id="56" max="5" man="1"/>
  </rowBreaks>
</worksheet>
</file>

<file path=xl/worksheets/sheet9.xml><?xml version="1.0" encoding="utf-8"?>
<worksheet xmlns="http://schemas.openxmlformats.org/spreadsheetml/2006/main" xmlns:r="http://schemas.openxmlformats.org/officeDocument/2006/relationships">
  <dimension ref="A1:H69"/>
  <sheetViews>
    <sheetView zoomScaleSheetLayoutView="100" workbookViewId="0" topLeftCell="A1">
      <selection activeCell="A1" sqref="A1:D1"/>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13" t="s">
        <v>345</v>
      </c>
      <c r="B1" s="106"/>
      <c r="C1" s="106"/>
      <c r="D1" s="106"/>
      <c r="E1" s="14"/>
    </row>
    <row r="3" spans="1:8" ht="12.75">
      <c r="A3" s="16" t="s">
        <v>5</v>
      </c>
      <c r="B3" s="17" t="s">
        <v>67</v>
      </c>
      <c r="C3" s="17" t="s">
        <v>68</v>
      </c>
      <c r="D3" s="24" t="s">
        <v>69</v>
      </c>
      <c r="E3" s="25"/>
      <c r="F3" s="14"/>
      <c r="G3" s="14"/>
      <c r="H3" s="14"/>
    </row>
    <row r="4" spans="1:4" ht="12.75">
      <c r="A4" s="5"/>
      <c r="B4" s="124" t="s">
        <v>64</v>
      </c>
      <c r="C4" s="122"/>
      <c r="D4" s="122"/>
    </row>
    <row r="5" spans="1:4" ht="12.75">
      <c r="A5" s="5"/>
      <c r="B5" s="5"/>
      <c r="C5" s="5"/>
      <c r="D5" s="5"/>
    </row>
    <row r="6" spans="1:8" ht="12.75">
      <c r="A6" s="10">
        <v>1960</v>
      </c>
      <c r="B6" s="18">
        <v>2.7598</v>
      </c>
      <c r="C6" s="18">
        <v>2.463</v>
      </c>
      <c r="D6" s="41">
        <v>0</v>
      </c>
      <c r="E6" s="42"/>
      <c r="F6" s="18"/>
      <c r="G6" s="18"/>
      <c r="H6" s="18"/>
    </row>
    <row r="7" spans="1:8" ht="12.75">
      <c r="A7" s="10">
        <v>1961</v>
      </c>
      <c r="B7" s="18">
        <v>3.0261</v>
      </c>
      <c r="C7" s="18">
        <v>2.608</v>
      </c>
      <c r="D7" s="41">
        <v>0</v>
      </c>
      <c r="E7" s="42"/>
      <c r="F7" s="18"/>
      <c r="G7" s="18"/>
      <c r="H7" s="18"/>
    </row>
    <row r="8" spans="1:8" ht="12.75">
      <c r="A8" s="10">
        <v>1962</v>
      </c>
      <c r="B8" s="18">
        <v>3.3172</v>
      </c>
      <c r="C8" s="18">
        <v>2.647</v>
      </c>
      <c r="D8" s="41">
        <v>0</v>
      </c>
      <c r="E8" s="42"/>
      <c r="F8" s="18"/>
      <c r="G8" s="18"/>
      <c r="H8" s="18"/>
    </row>
    <row r="9" spans="1:8" ht="12.75">
      <c r="A9" s="10">
        <v>1963</v>
      </c>
      <c r="B9" s="18">
        <v>3.5803</v>
      </c>
      <c r="C9" s="18">
        <v>2.608</v>
      </c>
      <c r="D9" s="41">
        <v>0</v>
      </c>
      <c r="E9" s="42"/>
      <c r="F9" s="18"/>
      <c r="G9" s="18"/>
      <c r="H9" s="18"/>
    </row>
    <row r="10" spans="1:8" ht="12.75">
      <c r="A10" s="10">
        <v>1964</v>
      </c>
      <c r="B10" s="18">
        <v>3.6018</v>
      </c>
      <c r="C10" s="18">
        <v>2.4255</v>
      </c>
      <c r="D10" s="41">
        <v>0</v>
      </c>
      <c r="E10" s="42"/>
      <c r="F10" s="18"/>
      <c r="G10" s="18"/>
      <c r="H10" s="18"/>
    </row>
    <row r="11" spans="1:8" ht="12.75">
      <c r="A11" s="10">
        <v>1965</v>
      </c>
      <c r="B11" s="18">
        <v>4.0227</v>
      </c>
      <c r="C11" s="18">
        <v>2.2466</v>
      </c>
      <c r="D11" s="41">
        <v>0</v>
      </c>
      <c r="E11" s="42"/>
      <c r="F11" s="18"/>
      <c r="G11" s="18"/>
      <c r="H11" s="18"/>
    </row>
    <row r="12" spans="1:8" ht="12.75">
      <c r="A12" s="10">
        <v>1966</v>
      </c>
      <c r="B12" s="18">
        <v>3.8198</v>
      </c>
      <c r="C12" s="18">
        <v>2.1589</v>
      </c>
      <c r="D12" s="41">
        <v>0</v>
      </c>
      <c r="E12" s="42"/>
      <c r="F12" s="18"/>
      <c r="G12" s="18"/>
      <c r="H12" s="18"/>
    </row>
    <row r="13" spans="1:8" ht="12.75">
      <c r="A13" s="10">
        <v>1967</v>
      </c>
      <c r="B13" s="18">
        <v>3.296</v>
      </c>
      <c r="C13" s="18">
        <v>1.9219</v>
      </c>
      <c r="D13" s="41">
        <v>0</v>
      </c>
      <c r="E13" s="42"/>
      <c r="F13" s="18"/>
      <c r="G13" s="18"/>
      <c r="H13" s="18"/>
    </row>
    <row r="14" spans="1:8" ht="12.75">
      <c r="A14" s="10">
        <v>1968</v>
      </c>
      <c r="B14" s="18">
        <v>3.8374</v>
      </c>
      <c r="C14" s="18">
        <v>1.6789</v>
      </c>
      <c r="D14" s="41">
        <f>1.07/1000</f>
        <v>0.00107</v>
      </c>
      <c r="E14" s="42"/>
      <c r="F14" s="18"/>
      <c r="G14" s="18"/>
      <c r="H14" s="18"/>
    </row>
    <row r="15" spans="1:8" ht="12.75">
      <c r="A15" s="10">
        <v>1969</v>
      </c>
      <c r="B15" s="18">
        <v>3.376</v>
      </c>
      <c r="C15" s="18">
        <v>1.476</v>
      </c>
      <c r="D15" s="41">
        <f>0.48/1000</f>
        <v>0.00047999999999999996</v>
      </c>
      <c r="E15" s="42"/>
      <c r="F15" s="18"/>
      <c r="G15" s="18"/>
      <c r="H15" s="18"/>
    </row>
    <row r="16" spans="1:8" ht="12.75">
      <c r="A16" s="10">
        <v>1970</v>
      </c>
      <c r="B16" s="18">
        <v>3.153</v>
      </c>
      <c r="C16" s="18">
        <v>1.381</v>
      </c>
      <c r="D16" s="41">
        <f>10.7/1000</f>
        <v>0.0107</v>
      </c>
      <c r="E16" s="42"/>
      <c r="F16" s="18"/>
      <c r="G16" s="18"/>
      <c r="H16" s="18"/>
    </row>
    <row r="17" spans="1:8" ht="12.75">
      <c r="A17" s="10">
        <v>1971</v>
      </c>
      <c r="B17" s="18">
        <v>3.1122</v>
      </c>
      <c r="C17" s="18">
        <v>1.549</v>
      </c>
      <c r="D17" s="18">
        <v>0.001</v>
      </c>
      <c r="E17" s="42"/>
      <c r="F17" s="18"/>
      <c r="G17" s="18"/>
      <c r="H17" s="18"/>
    </row>
    <row r="18" spans="1:8" ht="12.75">
      <c r="A18" s="10">
        <v>1972</v>
      </c>
      <c r="B18" s="18">
        <v>3.9584</v>
      </c>
      <c r="C18" s="18">
        <v>1.588</v>
      </c>
      <c r="D18" s="18">
        <v>0.001</v>
      </c>
      <c r="E18" s="42"/>
      <c r="F18" s="18"/>
      <c r="G18" s="18"/>
      <c r="H18" s="18"/>
    </row>
    <row r="19" spans="1:8" ht="12.75">
      <c r="A19" s="10">
        <v>1973</v>
      </c>
      <c r="B19" s="18">
        <v>2.6554</v>
      </c>
      <c r="C19" s="18">
        <v>1.438</v>
      </c>
      <c r="D19" s="41">
        <f>29.25/1000</f>
        <v>0.02925</v>
      </c>
      <c r="E19" s="42"/>
      <c r="F19" s="18"/>
      <c r="G19" s="18"/>
      <c r="H19" s="18"/>
    </row>
    <row r="20" spans="1:8" ht="12.75">
      <c r="A20" s="10">
        <v>1974</v>
      </c>
      <c r="B20" s="18">
        <v>3.6735</v>
      </c>
      <c r="C20" s="18">
        <v>1.742</v>
      </c>
      <c r="D20" s="41">
        <f>16.7/1000</f>
        <v>0.0167</v>
      </c>
      <c r="E20" s="42"/>
      <c r="F20" s="18"/>
      <c r="G20" s="18"/>
      <c r="H20" s="18"/>
    </row>
    <row r="21" spans="1:8" ht="12.75">
      <c r="A21" s="10">
        <v>1975</v>
      </c>
      <c r="B21" s="18">
        <v>4.1609</v>
      </c>
      <c r="C21" s="18">
        <v>1.705</v>
      </c>
      <c r="D21" s="41">
        <f>19.27/1000</f>
        <v>0.01927</v>
      </c>
      <c r="E21" s="42"/>
      <c r="F21" s="18"/>
      <c r="G21" s="18"/>
      <c r="H21" s="18"/>
    </row>
    <row r="22" spans="1:8" ht="12.75">
      <c r="A22" s="10">
        <v>1976</v>
      </c>
      <c r="B22" s="18">
        <v>4.3602</v>
      </c>
      <c r="C22" s="18">
        <v>1.684</v>
      </c>
      <c r="D22" s="18">
        <v>0.032</v>
      </c>
      <c r="E22" s="42"/>
      <c r="F22" s="18"/>
      <c r="G22" s="18"/>
      <c r="H22" s="18"/>
    </row>
    <row r="23" spans="1:8" ht="12.75">
      <c r="A23" s="10">
        <v>1977</v>
      </c>
      <c r="B23" s="18">
        <v>4.6822</v>
      </c>
      <c r="C23" s="18">
        <v>1.738</v>
      </c>
      <c r="D23" s="41">
        <v>0</v>
      </c>
      <c r="E23" s="42"/>
      <c r="F23" s="18"/>
      <c r="G23" s="18"/>
      <c r="H23" s="18"/>
    </row>
    <row r="24" spans="1:8" ht="12.75">
      <c r="A24" s="10">
        <v>1978</v>
      </c>
      <c r="B24" s="18">
        <v>5.6635</v>
      </c>
      <c r="C24" s="18">
        <v>2.06</v>
      </c>
      <c r="D24" s="41">
        <v>0</v>
      </c>
      <c r="E24" s="42"/>
      <c r="F24" s="18"/>
      <c r="G24" s="18"/>
      <c r="H24" s="18"/>
    </row>
    <row r="25" spans="1:8" ht="12.75">
      <c r="A25" s="10">
        <v>1979</v>
      </c>
      <c r="B25" s="18">
        <v>4.684</v>
      </c>
      <c r="C25" s="18">
        <v>2.452</v>
      </c>
      <c r="D25" s="41">
        <v>0</v>
      </c>
      <c r="E25" s="42"/>
      <c r="F25" s="18"/>
      <c r="G25" s="18"/>
      <c r="H25" s="18"/>
    </row>
    <row r="26" spans="1:8" ht="12.75">
      <c r="A26" s="10">
        <v>1980</v>
      </c>
      <c r="B26" s="18">
        <v>7.138</v>
      </c>
      <c r="C26" s="18">
        <v>2.975</v>
      </c>
      <c r="D26" s="41">
        <v>0</v>
      </c>
      <c r="E26" s="42"/>
      <c r="F26" s="18"/>
      <c r="G26" s="18"/>
      <c r="H26" s="18"/>
    </row>
    <row r="27" spans="1:8" ht="12.75">
      <c r="A27" s="10">
        <v>1981</v>
      </c>
      <c r="B27" s="18">
        <v>5.782</v>
      </c>
      <c r="C27" s="18">
        <v>3.164</v>
      </c>
      <c r="D27" s="41">
        <v>0</v>
      </c>
      <c r="E27" s="42"/>
      <c r="F27" s="18"/>
      <c r="G27" s="18"/>
      <c r="H27" s="18"/>
    </row>
    <row r="28" spans="1:8" ht="12.75">
      <c r="A28" s="10">
        <v>1982</v>
      </c>
      <c r="B28" s="18">
        <v>8.202</v>
      </c>
      <c r="C28" s="18">
        <v>3.791</v>
      </c>
      <c r="D28" s="41">
        <v>0</v>
      </c>
      <c r="E28" s="42"/>
      <c r="F28" s="18"/>
      <c r="G28" s="18"/>
      <c r="H28" s="18"/>
    </row>
    <row r="29" spans="1:8" ht="12.75">
      <c r="A29" s="10">
        <v>1983</v>
      </c>
      <c r="B29" s="18">
        <v>8.081</v>
      </c>
      <c r="C29" s="18">
        <v>4.54</v>
      </c>
      <c r="D29" s="41">
        <v>0</v>
      </c>
      <c r="E29" s="42"/>
      <c r="F29" s="18"/>
      <c r="G29" s="18"/>
      <c r="H29" s="18"/>
    </row>
    <row r="30" spans="1:8" ht="12.75">
      <c r="A30" s="10">
        <v>1984</v>
      </c>
      <c r="B30" s="18">
        <v>8.711</v>
      </c>
      <c r="C30" s="18">
        <v>5.644</v>
      </c>
      <c r="D30" s="41">
        <v>0</v>
      </c>
      <c r="E30" s="42"/>
      <c r="F30" s="18"/>
      <c r="G30" s="18"/>
      <c r="H30" s="18"/>
    </row>
    <row r="31" spans="1:8" ht="12.75">
      <c r="A31" s="10">
        <v>1985</v>
      </c>
      <c r="B31" s="18">
        <v>9.403</v>
      </c>
      <c r="C31" s="18">
        <v>7.31</v>
      </c>
      <c r="D31" s="41">
        <v>0</v>
      </c>
      <c r="E31" s="42"/>
      <c r="F31" s="18"/>
      <c r="G31" s="18"/>
      <c r="H31" s="18"/>
    </row>
    <row r="32" spans="1:8" ht="12.75">
      <c r="A32" s="10">
        <v>1986</v>
      </c>
      <c r="B32" s="18">
        <v>9.564</v>
      </c>
      <c r="C32" s="18">
        <v>7.033</v>
      </c>
      <c r="D32" s="41">
        <v>0</v>
      </c>
      <c r="E32" s="42"/>
      <c r="F32" s="18"/>
      <c r="G32" s="18"/>
      <c r="H32" s="18"/>
    </row>
    <row r="33" spans="1:8" ht="12.75">
      <c r="A33" s="10">
        <v>1987</v>
      </c>
      <c r="B33" s="18">
        <v>9.115</v>
      </c>
      <c r="C33" s="18">
        <v>6.834</v>
      </c>
      <c r="D33" s="41">
        <v>0</v>
      </c>
      <c r="E33" s="42"/>
      <c r="F33" s="18"/>
      <c r="G33" s="18"/>
      <c r="H33" s="18"/>
    </row>
    <row r="34" spans="1:8" ht="12.75">
      <c r="A34" s="10">
        <v>1988</v>
      </c>
      <c r="B34" s="18">
        <v>10.141</v>
      </c>
      <c r="C34" s="18">
        <v>6.472</v>
      </c>
      <c r="D34" s="41">
        <v>0</v>
      </c>
      <c r="E34" s="42"/>
      <c r="F34" s="18"/>
      <c r="G34" s="18"/>
      <c r="H34" s="18"/>
    </row>
    <row r="35" spans="1:8" ht="12.75">
      <c r="A35" s="10">
        <v>1989</v>
      </c>
      <c r="B35" s="18">
        <v>7.677</v>
      </c>
      <c r="C35" s="18">
        <v>6.791</v>
      </c>
      <c r="D35" s="41">
        <v>0</v>
      </c>
      <c r="E35" s="42"/>
      <c r="F35" s="18"/>
      <c r="G35" s="18"/>
      <c r="H35" s="18"/>
    </row>
    <row r="36" spans="1:8" ht="12.75">
      <c r="A36" s="10">
        <v>1990</v>
      </c>
      <c r="B36" s="18">
        <v>11.394</v>
      </c>
      <c r="C36" s="18">
        <v>8.529</v>
      </c>
      <c r="D36" s="18">
        <v>1.374</v>
      </c>
      <c r="E36" s="42"/>
      <c r="F36" s="18"/>
      <c r="G36" s="18"/>
      <c r="H36" s="18"/>
    </row>
    <row r="37" spans="1:8" ht="12.75">
      <c r="A37" s="10">
        <v>1991</v>
      </c>
      <c r="B37" s="18">
        <v>11.262</v>
      </c>
      <c r="C37" s="18">
        <v>12.052</v>
      </c>
      <c r="D37" s="18">
        <v>4.391</v>
      </c>
      <c r="E37" s="42"/>
      <c r="F37" s="18"/>
      <c r="G37" s="18"/>
      <c r="H37" s="18"/>
    </row>
    <row r="38" spans="1:8" ht="12.75">
      <c r="A38" s="10">
        <v>1992</v>
      </c>
      <c r="B38" s="18">
        <v>11.709</v>
      </c>
      <c r="C38" s="18">
        <v>8.687</v>
      </c>
      <c r="D38" s="18">
        <v>0.951</v>
      </c>
      <c r="E38" s="42"/>
      <c r="F38" s="18"/>
      <c r="G38" s="18"/>
      <c r="H38" s="18"/>
    </row>
    <row r="39" spans="1:8" ht="12.75">
      <c r="A39" s="10">
        <v>1993</v>
      </c>
      <c r="B39" s="18">
        <v>10.123</v>
      </c>
      <c r="C39" s="18">
        <v>8.496</v>
      </c>
      <c r="D39" s="18">
        <v>0.667</v>
      </c>
      <c r="E39" s="42"/>
      <c r="F39" s="18"/>
      <c r="G39" s="18"/>
      <c r="H39" s="18"/>
    </row>
    <row r="40" spans="1:8" ht="12.75">
      <c r="A40" s="10">
        <v>1994</v>
      </c>
      <c r="B40" s="18">
        <v>9.927</v>
      </c>
      <c r="C40" s="18">
        <v>8.301</v>
      </c>
      <c r="D40" s="18">
        <v>0.226</v>
      </c>
      <c r="E40" s="42"/>
      <c r="F40" s="18"/>
      <c r="G40" s="18"/>
      <c r="H40" s="18"/>
    </row>
    <row r="41" spans="1:8" ht="12.75">
      <c r="A41" s="10">
        <v>1995</v>
      </c>
      <c r="B41" s="18">
        <v>7.367</v>
      </c>
      <c r="C41" s="18">
        <v>6.387</v>
      </c>
      <c r="D41" s="18">
        <v>0.128</v>
      </c>
      <c r="E41" s="42"/>
      <c r="F41" s="18"/>
      <c r="G41" s="18"/>
      <c r="H41" s="18"/>
    </row>
    <row r="42" spans="1:8" ht="12.75">
      <c r="A42" s="10">
        <v>1996</v>
      </c>
      <c r="B42" s="18">
        <v>9.377</v>
      </c>
      <c r="C42" s="18">
        <v>7.672</v>
      </c>
      <c r="D42" s="18">
        <v>0</v>
      </c>
      <c r="E42" s="42"/>
      <c r="F42" s="18"/>
      <c r="G42" s="18"/>
      <c r="H42" s="18"/>
    </row>
    <row r="43" spans="1:8" ht="12.75">
      <c r="A43" s="10">
        <v>1997</v>
      </c>
      <c r="B43" s="18">
        <v>6.878</v>
      </c>
      <c r="C43" s="18">
        <v>5.633</v>
      </c>
      <c r="D43" s="18">
        <v>0.175</v>
      </c>
      <c r="E43" s="42"/>
      <c r="F43" s="18"/>
      <c r="G43" s="18"/>
      <c r="H43" s="18"/>
    </row>
    <row r="44" spans="1:8" ht="12.75">
      <c r="A44" s="10">
        <v>1998</v>
      </c>
      <c r="B44" s="18">
        <v>8.78598</v>
      </c>
      <c r="C44" s="18">
        <v>6.57355</v>
      </c>
      <c r="D44" s="18">
        <v>0.03819</v>
      </c>
      <c r="E44" s="42"/>
      <c r="F44" s="18"/>
      <c r="G44" s="18"/>
      <c r="H44" s="18"/>
    </row>
    <row r="45" spans="1:8" ht="12.75">
      <c r="A45" s="10">
        <v>1999</v>
      </c>
      <c r="B45" s="18">
        <v>9.14526</v>
      </c>
      <c r="C45" s="18">
        <v>7.63797</v>
      </c>
      <c r="D45" s="18">
        <v>0.06787</v>
      </c>
      <c r="E45" s="42"/>
      <c r="F45" s="18"/>
      <c r="G45" s="18"/>
      <c r="H45" s="18"/>
    </row>
    <row r="46" spans="1:8" ht="12.75">
      <c r="A46" s="10">
        <v>2000</v>
      </c>
      <c r="B46" s="18">
        <v>9.95489</v>
      </c>
      <c r="C46" s="18">
        <v>8.09271</v>
      </c>
      <c r="D46" s="18">
        <v>0.0206</v>
      </c>
      <c r="E46" s="42"/>
      <c r="F46" s="18"/>
      <c r="G46" s="18"/>
      <c r="H46" s="18"/>
    </row>
    <row r="47" spans="1:8" ht="12.75">
      <c r="A47" s="10">
        <v>2001</v>
      </c>
      <c r="B47" s="18">
        <v>11.42935</v>
      </c>
      <c r="C47" s="18">
        <v>8.95434</v>
      </c>
      <c r="D47" s="18">
        <v>0.02335</v>
      </c>
      <c r="E47" s="42"/>
      <c r="F47" s="18"/>
      <c r="G47" s="18"/>
      <c r="H47" s="18"/>
    </row>
    <row r="48" spans="1:8" ht="12.75">
      <c r="A48" s="10">
        <v>2002</v>
      </c>
      <c r="B48" s="18">
        <v>13.29007</v>
      </c>
      <c r="C48" s="18">
        <v>11.2507</v>
      </c>
      <c r="D48" s="18">
        <v>0.41989</v>
      </c>
      <c r="E48" s="42"/>
      <c r="F48" s="18"/>
      <c r="G48" s="18"/>
      <c r="H48" s="18"/>
    </row>
    <row r="49" spans="1:8" ht="12.75">
      <c r="A49" s="10">
        <v>2003</v>
      </c>
      <c r="B49" s="18">
        <v>16.31952</v>
      </c>
      <c r="C49" s="18">
        <v>16.35914</v>
      </c>
      <c r="D49" s="18">
        <v>2.40018</v>
      </c>
      <c r="E49" s="42"/>
      <c r="F49" s="18"/>
      <c r="G49" s="18"/>
      <c r="H49" s="18"/>
    </row>
    <row r="50" spans="1:8" ht="12.75">
      <c r="A50" s="10">
        <v>2004</v>
      </c>
      <c r="B50" s="18">
        <v>19.70491</v>
      </c>
      <c r="C50" s="18">
        <v>17.0266</v>
      </c>
      <c r="D50" s="18">
        <v>0.14057</v>
      </c>
      <c r="E50" s="42"/>
      <c r="F50" s="18"/>
      <c r="G50" s="18"/>
      <c r="H50" s="18"/>
    </row>
    <row r="51" spans="1:8" ht="12.75">
      <c r="A51" s="10">
        <v>2005</v>
      </c>
      <c r="B51" s="18">
        <v>27.93474</v>
      </c>
      <c r="C51" s="18">
        <v>26.34426</v>
      </c>
      <c r="D51" s="18">
        <v>4.19407</v>
      </c>
      <c r="E51" s="42"/>
      <c r="F51" s="18"/>
      <c r="G51" s="18"/>
      <c r="H51" s="18"/>
    </row>
    <row r="52" spans="1:8" ht="12.75">
      <c r="A52" s="10">
        <v>2006</v>
      </c>
      <c r="B52" s="18">
        <v>23.53214</v>
      </c>
      <c r="C52" s="18">
        <v>22.00482</v>
      </c>
      <c r="D52" s="18">
        <v>1.70283</v>
      </c>
      <c r="E52" s="42"/>
      <c r="F52" s="18"/>
      <c r="G52" s="18"/>
      <c r="H52" s="18"/>
    </row>
    <row r="53" spans="1:8" ht="12.75">
      <c r="A53" s="10">
        <v>2007</v>
      </c>
      <c r="B53" s="18">
        <v>21.7869</v>
      </c>
      <c r="C53" s="18">
        <v>19.72854</v>
      </c>
      <c r="D53" s="18">
        <v>0.06748</v>
      </c>
      <c r="E53" s="42"/>
      <c r="F53" s="18"/>
      <c r="G53" s="18"/>
      <c r="H53" s="18"/>
    </row>
    <row r="54" spans="1:8" ht="12.75">
      <c r="A54" s="10">
        <v>2008</v>
      </c>
      <c r="B54" s="18">
        <v>26.84193</v>
      </c>
      <c r="C54" s="18">
        <v>24.82462</v>
      </c>
      <c r="D54" s="18">
        <v>0.3856</v>
      </c>
      <c r="E54" s="42"/>
      <c r="F54" s="43"/>
      <c r="G54" s="18"/>
      <c r="H54" s="18"/>
    </row>
    <row r="55" spans="1:5" ht="12.75">
      <c r="A55" s="12">
        <v>2009</v>
      </c>
      <c r="B55" s="20">
        <v>28.66533</v>
      </c>
      <c r="C55" s="20">
        <v>25.9169</v>
      </c>
      <c r="D55" s="44">
        <v>0</v>
      </c>
      <c r="E55" s="33"/>
    </row>
    <row r="56" spans="1:5" ht="12.75">
      <c r="A56" s="10"/>
      <c r="B56" s="45"/>
      <c r="C56" s="46"/>
      <c r="D56" s="47"/>
      <c r="E56" s="33"/>
    </row>
    <row r="57" spans="1:5" ht="12.75" customHeight="1">
      <c r="A57" s="106" t="s">
        <v>72</v>
      </c>
      <c r="B57" s="106"/>
      <c r="C57" s="106"/>
      <c r="D57" s="106"/>
      <c r="E57" s="106"/>
    </row>
    <row r="58" spans="1:5" ht="12.75" customHeight="1">
      <c r="A58" s="106"/>
      <c r="B58" s="106"/>
      <c r="C58" s="106"/>
      <c r="D58" s="106"/>
      <c r="E58" s="106"/>
    </row>
    <row r="59" spans="1:5" ht="12.75" customHeight="1">
      <c r="A59" s="106"/>
      <c r="B59" s="106"/>
      <c r="C59" s="106"/>
      <c r="D59" s="106"/>
      <c r="E59" s="106"/>
    </row>
    <row r="61" spans="1:6" ht="12.75" customHeight="1">
      <c r="A61" s="106" t="s">
        <v>313</v>
      </c>
      <c r="B61" s="106"/>
      <c r="C61" s="106"/>
      <c r="D61" s="106"/>
      <c r="E61" s="106"/>
      <c r="F61" s="106"/>
    </row>
    <row r="62" spans="1:6" ht="12.75" customHeight="1">
      <c r="A62" s="106"/>
      <c r="B62" s="106"/>
      <c r="C62" s="106"/>
      <c r="D62" s="106"/>
      <c r="E62" s="106"/>
      <c r="F62" s="106"/>
    </row>
    <row r="63" spans="1:6" ht="12.75" customHeight="1">
      <c r="A63" s="106"/>
      <c r="B63" s="106"/>
      <c r="C63" s="106"/>
      <c r="D63" s="106"/>
      <c r="E63" s="106"/>
      <c r="F63" s="106"/>
    </row>
    <row r="64" spans="1:6" ht="12.75">
      <c r="A64" s="107"/>
      <c r="B64" s="107"/>
      <c r="C64" s="107"/>
      <c r="D64" s="107"/>
      <c r="E64" s="107"/>
      <c r="F64" s="107"/>
    </row>
    <row r="66" spans="1:5" ht="12.75" customHeight="1">
      <c r="A66" s="106" t="s">
        <v>86</v>
      </c>
      <c r="B66" s="107"/>
      <c r="C66" s="107"/>
      <c r="D66" s="107"/>
      <c r="E66" s="107"/>
    </row>
    <row r="67" spans="1:5" ht="12.75">
      <c r="A67" s="107"/>
      <c r="B67" s="107"/>
      <c r="C67" s="107"/>
      <c r="D67" s="107"/>
      <c r="E67" s="107"/>
    </row>
    <row r="68" spans="1:5" ht="12.75">
      <c r="A68" s="107"/>
      <c r="B68" s="107"/>
      <c r="C68" s="107"/>
      <c r="D68" s="107"/>
      <c r="E68" s="107"/>
    </row>
    <row r="69" spans="1:5" ht="12.75">
      <c r="A69" s="107"/>
      <c r="B69" s="107"/>
      <c r="C69" s="107"/>
      <c r="D69" s="107"/>
      <c r="E69" s="107"/>
    </row>
  </sheetData>
  <sheetProtection/>
  <mergeCells count="5">
    <mergeCell ref="A66:E69"/>
    <mergeCell ref="A1:D1"/>
    <mergeCell ref="B4:D4"/>
    <mergeCell ref="A57:E59"/>
    <mergeCell ref="A61:F64"/>
  </mergeCells>
  <printOptions/>
  <pageMargins left="0.75" right="0.75" top="1" bottom="1" header="0.5" footer="0.5"/>
  <pageSetup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mroney</cp:lastModifiedBy>
  <cp:lastPrinted>2011-01-11T02:45:05Z</cp:lastPrinted>
  <dcterms:created xsi:type="dcterms:W3CDTF">2010-11-08T14:06:11Z</dcterms:created>
  <dcterms:modified xsi:type="dcterms:W3CDTF">2011-01-11T03:34:05Z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